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Quan ly nha truong\Chuyen mon\TKB\TKB 2022-2023\I.06\"/>
    </mc:Choice>
  </mc:AlternateContent>
  <bookViews>
    <workbookView xWindow="0" yWindow="0" windowWidth="20400" windowHeight="7740" activeTab="1"/>
  </bookViews>
  <sheets>
    <sheet name="Ca_Nhan" sheetId="1" r:id="rId1"/>
    <sheet name="SANG" sheetId="2" r:id="rId2"/>
    <sheet name="CHIEU" sheetId="3" r:id="rId3"/>
    <sheet name="MSS" sheetId="4" state="hidden" r:id="rId4"/>
    <sheet name="MSC" sheetId="5" state="hidden" r:id="rId5"/>
    <sheet name="PCGD" sheetId="6" state="hidden" r:id="rId6"/>
    <sheet name="MS-Sang" sheetId="7" state="hidden" r:id="rId7"/>
    <sheet name="MS-Chieu" sheetId="8" r:id="rId8"/>
    <sheet name="PM" sheetId="9" state="hidden" r:id="rId9"/>
    <sheet name="THGV" sheetId="10" state="hidden" r:id="rId10"/>
    <sheet name="MS1" sheetId="11" state="hidden" r:id="rId11"/>
    <sheet name="MS2" sheetId="12" state="hidden" r:id="rId12"/>
  </sheets>
  <externalReferences>
    <externalReference r:id="rId13"/>
  </externalReferences>
  <definedNames>
    <definedName name="_xlnm._FilterDatabase" localSheetId="7" hidden="1">'MS-Chieu'!$A$5:$CA$5</definedName>
    <definedName name="_xlnm._FilterDatabase" localSheetId="6" hidden="1">'MS-Sang'!$A$1:$AM$35</definedName>
    <definedName name="_xlnm.Print_Area" localSheetId="0">Ca_Nhan!$A$1:$P$42</definedName>
    <definedName name="_xlnm.Print_Area" localSheetId="2">CHIEU!$A$1:$AI$40</definedName>
    <definedName name="_xlnm.Print_Area" localSheetId="4">MSC!$A$1:$AI$39</definedName>
    <definedName name="_xlnm.Print_Area" localSheetId="3">MSS!$A$1:$AI$39</definedName>
    <definedName name="_xlnm.Print_Area" localSheetId="5">PCGD!$A$1:$AS$97</definedName>
    <definedName name="_xlnm.Print_Area" localSheetId="1">SANG!$A$1:$AI$40</definedName>
    <definedName name="_xlnm.Print_Titles" localSheetId="2">CHIEU!$A:$B</definedName>
    <definedName name="_xlnm.Print_Titles" localSheetId="4">MSC!$A:$B</definedName>
    <definedName name="_xlnm.Print_Titles" localSheetId="3">MSS!$A:$B</definedName>
    <definedName name="_xlnm.Print_Titles" localSheetId="5">PCGD!$6:$6</definedName>
    <definedName name="_xlnm.Print_Titles" localSheetId="1">SANG!$A:$B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2" l="1"/>
  <c r="G95" i="12"/>
  <c r="F95" i="12"/>
  <c r="H94" i="12"/>
  <c r="G94" i="12"/>
  <c r="F94" i="12"/>
  <c r="H93" i="12"/>
  <c r="G93" i="12"/>
  <c r="F93" i="12"/>
  <c r="H92" i="12"/>
  <c r="G92" i="12"/>
  <c r="F92" i="12"/>
  <c r="H91" i="12"/>
  <c r="G91" i="12"/>
  <c r="F91" i="12"/>
  <c r="H90" i="12"/>
  <c r="G90" i="12"/>
  <c r="F90" i="12"/>
  <c r="H89" i="12"/>
  <c r="G89" i="12"/>
  <c r="F89" i="12"/>
  <c r="H88" i="12"/>
  <c r="G88" i="12"/>
  <c r="F88" i="12"/>
  <c r="H87" i="12"/>
  <c r="G87" i="12"/>
  <c r="F87" i="12"/>
  <c r="H86" i="12"/>
  <c r="G86" i="12"/>
  <c r="F86" i="12"/>
  <c r="H85" i="12"/>
  <c r="G85" i="12"/>
  <c r="F85" i="12"/>
  <c r="H84" i="12"/>
  <c r="G84" i="12"/>
  <c r="F84" i="12"/>
  <c r="H83" i="12"/>
  <c r="G83" i="12"/>
  <c r="F83" i="12"/>
  <c r="H82" i="12"/>
  <c r="G82" i="12"/>
  <c r="F82" i="12"/>
  <c r="H81" i="12"/>
  <c r="G81" i="12"/>
  <c r="F81" i="12"/>
  <c r="H80" i="12"/>
  <c r="G80" i="12"/>
  <c r="F80" i="12"/>
  <c r="H79" i="12"/>
  <c r="G79" i="12"/>
  <c r="F79" i="12"/>
  <c r="H78" i="12"/>
  <c r="G78" i="12"/>
  <c r="F78" i="12"/>
  <c r="H77" i="12"/>
  <c r="G77" i="12"/>
  <c r="F77" i="12"/>
  <c r="H76" i="12"/>
  <c r="G76" i="12"/>
  <c r="F76" i="12"/>
  <c r="H75" i="12"/>
  <c r="G75" i="12"/>
  <c r="F75" i="12"/>
  <c r="H74" i="12"/>
  <c r="G74" i="12"/>
  <c r="F74" i="12"/>
  <c r="H73" i="12"/>
  <c r="G73" i="12"/>
  <c r="F73" i="12"/>
  <c r="H72" i="12"/>
  <c r="G72" i="12"/>
  <c r="F72" i="12"/>
  <c r="H71" i="12"/>
  <c r="G71" i="12"/>
  <c r="F71" i="12"/>
  <c r="H70" i="12"/>
  <c r="G70" i="12"/>
  <c r="F70" i="12"/>
  <c r="H69" i="12"/>
  <c r="G69" i="12"/>
  <c r="F69" i="12"/>
  <c r="H68" i="12"/>
  <c r="G68" i="12"/>
  <c r="F68" i="12"/>
  <c r="H67" i="12"/>
  <c r="G67" i="12"/>
  <c r="F67" i="12"/>
  <c r="H66" i="12"/>
  <c r="G66" i="12"/>
  <c r="F66" i="12"/>
  <c r="H65" i="12"/>
  <c r="G65" i="12"/>
  <c r="F65" i="12"/>
  <c r="H64" i="12"/>
  <c r="G64" i="12"/>
  <c r="F64" i="12"/>
  <c r="H63" i="12"/>
  <c r="G63" i="12"/>
  <c r="F63" i="12"/>
  <c r="H62" i="12"/>
  <c r="G62" i="12"/>
  <c r="F62" i="12"/>
  <c r="H61" i="12"/>
  <c r="G61" i="12"/>
  <c r="F61" i="12"/>
  <c r="H60" i="12"/>
  <c r="G60" i="12"/>
  <c r="F60" i="12"/>
  <c r="H59" i="12"/>
  <c r="G59" i="12"/>
  <c r="F59" i="12"/>
  <c r="H58" i="12"/>
  <c r="G58" i="12"/>
  <c r="F58" i="12"/>
  <c r="H57" i="12"/>
  <c r="G57" i="12"/>
  <c r="F57" i="12"/>
  <c r="H56" i="12"/>
  <c r="G56" i="12"/>
  <c r="F56" i="12"/>
  <c r="H55" i="12"/>
  <c r="G55" i="12"/>
  <c r="F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H45" i="12"/>
  <c r="G45" i="12"/>
  <c r="F45" i="12"/>
  <c r="H44" i="12"/>
  <c r="G44" i="12"/>
  <c r="F44" i="12"/>
  <c r="H43" i="12"/>
  <c r="G43" i="12"/>
  <c r="F43" i="12"/>
  <c r="H42" i="12"/>
  <c r="G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F38" i="12"/>
  <c r="H37" i="12"/>
  <c r="G37" i="12"/>
  <c r="F37" i="12"/>
  <c r="H36" i="12"/>
  <c r="G36" i="12"/>
  <c r="F36" i="12"/>
  <c r="H35" i="12"/>
  <c r="G35" i="12"/>
  <c r="F35" i="12"/>
  <c r="H34" i="12"/>
  <c r="G34" i="12"/>
  <c r="F34" i="12"/>
  <c r="H33" i="12"/>
  <c r="G33" i="12"/>
  <c r="F33" i="12"/>
  <c r="H32" i="12"/>
  <c r="G32" i="12"/>
  <c r="F32" i="12"/>
  <c r="H31" i="12"/>
  <c r="G31" i="12"/>
  <c r="F31" i="12"/>
  <c r="H30" i="12"/>
  <c r="G30" i="12"/>
  <c r="F30" i="12"/>
  <c r="H29" i="12"/>
  <c r="G29" i="12"/>
  <c r="F29" i="12"/>
  <c r="H28" i="12"/>
  <c r="G28" i="12"/>
  <c r="F28" i="12"/>
  <c r="H27" i="12"/>
  <c r="G27" i="12"/>
  <c r="F27" i="12"/>
  <c r="H26" i="12"/>
  <c r="G26" i="12"/>
  <c r="F26" i="12"/>
  <c r="H25" i="12"/>
  <c r="G25" i="12"/>
  <c r="F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H20" i="12"/>
  <c r="G20" i="12"/>
  <c r="F20" i="12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H14" i="12"/>
  <c r="G14" i="12"/>
  <c r="F14" i="12"/>
  <c r="H13" i="12"/>
  <c r="G13" i="12"/>
  <c r="F13" i="12"/>
  <c r="H12" i="12"/>
  <c r="G12" i="12"/>
  <c r="F12" i="12"/>
  <c r="H11" i="12"/>
  <c r="G11" i="12"/>
  <c r="F11" i="12"/>
  <c r="H10" i="12"/>
  <c r="G10" i="12"/>
  <c r="F10" i="12"/>
  <c r="H9" i="12"/>
  <c r="G9" i="12"/>
  <c r="F9" i="12"/>
  <c r="H8" i="12"/>
  <c r="G8" i="12"/>
  <c r="F8" i="12"/>
  <c r="H7" i="12"/>
  <c r="G7" i="12"/>
  <c r="F7" i="12"/>
  <c r="H6" i="12"/>
  <c r="G6" i="12"/>
  <c r="F6" i="12"/>
  <c r="H5" i="12"/>
  <c r="G5" i="12"/>
  <c r="F5" i="12"/>
  <c r="H4" i="12"/>
  <c r="G4" i="12"/>
  <c r="F4" i="12"/>
  <c r="H3" i="12"/>
  <c r="G3" i="12"/>
  <c r="F3" i="12"/>
  <c r="H2" i="12"/>
  <c r="G2" i="12"/>
  <c r="F2" i="12"/>
  <c r="W91" i="11"/>
  <c r="U91" i="11"/>
  <c r="T91" i="11"/>
  <c r="R91" i="11"/>
  <c r="Q91" i="11"/>
  <c r="M91" i="11"/>
  <c r="L91" i="11"/>
  <c r="K91" i="11"/>
  <c r="J91" i="11"/>
  <c r="I91" i="11"/>
  <c r="H91" i="11"/>
  <c r="G91" i="11"/>
  <c r="F91" i="11"/>
  <c r="W90" i="11"/>
  <c r="V90" i="11"/>
  <c r="U90" i="11"/>
  <c r="T90" i="11"/>
  <c r="R90" i="11"/>
  <c r="Q90" i="11"/>
  <c r="M90" i="11"/>
  <c r="L90" i="11"/>
  <c r="K90" i="11"/>
  <c r="J90" i="11"/>
  <c r="I90" i="11"/>
  <c r="H90" i="11"/>
  <c r="G90" i="11"/>
  <c r="F90" i="11"/>
  <c r="W89" i="11"/>
  <c r="V89" i="11"/>
  <c r="U89" i="11"/>
  <c r="T89" i="11"/>
  <c r="R89" i="11"/>
  <c r="Q89" i="11"/>
  <c r="M89" i="11"/>
  <c r="L89" i="11"/>
  <c r="K89" i="11"/>
  <c r="J89" i="11"/>
  <c r="I89" i="11"/>
  <c r="H89" i="11"/>
  <c r="G89" i="11"/>
  <c r="F89" i="11"/>
  <c r="W88" i="11"/>
  <c r="V88" i="11"/>
  <c r="U88" i="11"/>
  <c r="T88" i="11"/>
  <c r="S88" i="11"/>
  <c r="R88" i="11"/>
  <c r="Q88" i="11"/>
  <c r="M88" i="11"/>
  <c r="L88" i="11"/>
  <c r="K88" i="11"/>
  <c r="J88" i="11"/>
  <c r="I88" i="11"/>
  <c r="H88" i="11"/>
  <c r="G88" i="11"/>
  <c r="F88" i="11"/>
  <c r="W87" i="11"/>
  <c r="V87" i="11"/>
  <c r="U87" i="11"/>
  <c r="T87" i="11"/>
  <c r="S87" i="11"/>
  <c r="R87" i="11"/>
  <c r="Q87" i="11"/>
  <c r="M87" i="11"/>
  <c r="L87" i="11"/>
  <c r="K87" i="11"/>
  <c r="J87" i="11"/>
  <c r="I87" i="11"/>
  <c r="H87" i="11"/>
  <c r="G87" i="11"/>
  <c r="F87" i="11"/>
  <c r="W86" i="11"/>
  <c r="V86" i="11"/>
  <c r="U86" i="11"/>
  <c r="T86" i="11"/>
  <c r="S86" i="11"/>
  <c r="R86" i="11"/>
  <c r="Q86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N79" i="11"/>
  <c r="M79" i="11"/>
  <c r="L79" i="11"/>
  <c r="K79" i="11"/>
  <c r="J79" i="11"/>
  <c r="I79" i="11"/>
  <c r="H79" i="11"/>
  <c r="G79" i="11"/>
  <c r="F79" i="11"/>
  <c r="N78" i="11"/>
  <c r="M78" i="11"/>
  <c r="L78" i="11"/>
  <c r="K78" i="11"/>
  <c r="J78" i="11"/>
  <c r="I78" i="11"/>
  <c r="H78" i="11"/>
  <c r="G78" i="11"/>
  <c r="F78" i="11"/>
  <c r="N77" i="11"/>
  <c r="M77" i="11"/>
  <c r="L77" i="11"/>
  <c r="K77" i="11"/>
  <c r="J77" i="11"/>
  <c r="I77" i="11"/>
  <c r="H77" i="11"/>
  <c r="G77" i="11"/>
  <c r="F77" i="11"/>
  <c r="N76" i="11"/>
  <c r="M76" i="11"/>
  <c r="L76" i="11"/>
  <c r="K76" i="11"/>
  <c r="J76" i="11"/>
  <c r="I76" i="11"/>
  <c r="H76" i="11"/>
  <c r="G76" i="11"/>
  <c r="F76" i="11"/>
  <c r="N75" i="11"/>
  <c r="M75" i="11"/>
  <c r="L75" i="11"/>
  <c r="K75" i="11"/>
  <c r="J75" i="11"/>
  <c r="I75" i="11"/>
  <c r="H75" i="11"/>
  <c r="G75" i="11"/>
  <c r="F75" i="11"/>
  <c r="N74" i="11"/>
  <c r="M74" i="11"/>
  <c r="L74" i="11"/>
  <c r="K74" i="11"/>
  <c r="J74" i="11"/>
  <c r="I74" i="11"/>
  <c r="H74" i="11"/>
  <c r="G74" i="11"/>
  <c r="F74" i="11"/>
  <c r="N73" i="11"/>
  <c r="M73" i="11"/>
  <c r="L73" i="11"/>
  <c r="K73" i="11"/>
  <c r="J73" i="11"/>
  <c r="I73" i="11"/>
  <c r="H73" i="11"/>
  <c r="G73" i="11"/>
  <c r="F73" i="11"/>
  <c r="N72" i="11"/>
  <c r="M72" i="11"/>
  <c r="L72" i="11"/>
  <c r="K72" i="11"/>
  <c r="J72" i="11"/>
  <c r="I72" i="11"/>
  <c r="H72" i="11"/>
  <c r="G72" i="11"/>
  <c r="F72" i="11"/>
  <c r="N71" i="11"/>
  <c r="M71" i="11"/>
  <c r="L71" i="11"/>
  <c r="K71" i="11"/>
  <c r="J71" i="11"/>
  <c r="I71" i="11"/>
  <c r="H71" i="11"/>
  <c r="G71" i="11"/>
  <c r="F71" i="11"/>
  <c r="N70" i="11"/>
  <c r="M70" i="11"/>
  <c r="L70" i="11"/>
  <c r="K70" i="11"/>
  <c r="J70" i="11"/>
  <c r="I70" i="11"/>
  <c r="H70" i="11"/>
  <c r="G70" i="11"/>
  <c r="F70" i="11"/>
  <c r="N69" i="11"/>
  <c r="M69" i="11"/>
  <c r="L69" i="11"/>
  <c r="K69" i="11"/>
  <c r="J69" i="11"/>
  <c r="I69" i="11"/>
  <c r="H69" i="11"/>
  <c r="G69" i="11"/>
  <c r="F69" i="11"/>
  <c r="N68" i="11"/>
  <c r="M68" i="11"/>
  <c r="L68" i="11"/>
  <c r="K68" i="11"/>
  <c r="J68" i="11"/>
  <c r="I68" i="11"/>
  <c r="H68" i="11"/>
  <c r="G68" i="11"/>
  <c r="F68" i="11"/>
  <c r="N67" i="11"/>
  <c r="M67" i="11"/>
  <c r="L67" i="11"/>
  <c r="K67" i="11"/>
  <c r="J67" i="11"/>
  <c r="I67" i="11"/>
  <c r="H67" i="11"/>
  <c r="G67" i="11"/>
  <c r="F67" i="11"/>
  <c r="N66" i="11"/>
  <c r="M66" i="11"/>
  <c r="L66" i="11"/>
  <c r="K66" i="11"/>
  <c r="J66" i="11"/>
  <c r="I66" i="11"/>
  <c r="H66" i="11"/>
  <c r="G66" i="11"/>
  <c r="F66" i="11"/>
  <c r="N65" i="11"/>
  <c r="M65" i="11"/>
  <c r="L65" i="11"/>
  <c r="K65" i="11"/>
  <c r="J65" i="11"/>
  <c r="I65" i="11"/>
  <c r="H65" i="11"/>
  <c r="G65" i="11"/>
  <c r="F65" i="11"/>
  <c r="N64" i="11"/>
  <c r="M64" i="11"/>
  <c r="L64" i="11"/>
  <c r="K64" i="11"/>
  <c r="J64" i="11"/>
  <c r="I64" i="11"/>
  <c r="H64" i="11"/>
  <c r="G64" i="11"/>
  <c r="F64" i="11"/>
  <c r="N63" i="11"/>
  <c r="M63" i="11"/>
  <c r="L63" i="11"/>
  <c r="K63" i="11"/>
  <c r="J63" i="11"/>
  <c r="I63" i="11"/>
  <c r="H63" i="11"/>
  <c r="G63" i="11"/>
  <c r="F63" i="11"/>
  <c r="N62" i="11"/>
  <c r="M62" i="11"/>
  <c r="L62" i="11"/>
  <c r="K62" i="11"/>
  <c r="J62" i="11"/>
  <c r="I62" i="11"/>
  <c r="H62" i="11"/>
  <c r="G62" i="11"/>
  <c r="F62" i="11"/>
  <c r="N61" i="11"/>
  <c r="M61" i="11"/>
  <c r="L61" i="11"/>
  <c r="K61" i="11"/>
  <c r="J61" i="11"/>
  <c r="I61" i="11"/>
  <c r="H61" i="11"/>
  <c r="G61" i="11"/>
  <c r="F61" i="11"/>
  <c r="N60" i="11"/>
  <c r="M60" i="11"/>
  <c r="L60" i="11"/>
  <c r="K60" i="11"/>
  <c r="J60" i="11"/>
  <c r="I60" i="11"/>
  <c r="H60" i="11"/>
  <c r="G60" i="11"/>
  <c r="F60" i="11"/>
  <c r="N59" i="11"/>
  <c r="M59" i="11"/>
  <c r="L59" i="11"/>
  <c r="K59" i="11"/>
  <c r="J59" i="11"/>
  <c r="I59" i="11"/>
  <c r="H59" i="11"/>
  <c r="G59" i="11"/>
  <c r="F59" i="11"/>
  <c r="N58" i="11"/>
  <c r="M58" i="11"/>
  <c r="L58" i="11"/>
  <c r="K58" i="11"/>
  <c r="J58" i="11"/>
  <c r="I58" i="11"/>
  <c r="H58" i="11"/>
  <c r="G58" i="11"/>
  <c r="F58" i="11"/>
  <c r="N57" i="11"/>
  <c r="M57" i="11"/>
  <c r="L57" i="11"/>
  <c r="K57" i="11"/>
  <c r="J57" i="11"/>
  <c r="I57" i="11"/>
  <c r="H57" i="11"/>
  <c r="G57" i="11"/>
  <c r="F57" i="11"/>
  <c r="N56" i="11"/>
  <c r="M56" i="11"/>
  <c r="L56" i="11"/>
  <c r="K56" i="11"/>
  <c r="J56" i="11"/>
  <c r="I56" i="11"/>
  <c r="H56" i="11"/>
  <c r="G56" i="11"/>
  <c r="F56" i="11"/>
  <c r="N55" i="11"/>
  <c r="M55" i="11"/>
  <c r="L55" i="11"/>
  <c r="K55" i="11"/>
  <c r="J55" i="11"/>
  <c r="I55" i="11"/>
  <c r="H55" i="11"/>
  <c r="G55" i="11"/>
  <c r="F55" i="11"/>
  <c r="N54" i="11"/>
  <c r="M54" i="11"/>
  <c r="L54" i="11"/>
  <c r="K54" i="11"/>
  <c r="J54" i="11"/>
  <c r="I54" i="11"/>
  <c r="H54" i="11"/>
  <c r="G54" i="11"/>
  <c r="F54" i="11"/>
  <c r="N53" i="11"/>
  <c r="M53" i="11"/>
  <c r="L53" i="11"/>
  <c r="K53" i="11"/>
  <c r="J53" i="11"/>
  <c r="I53" i="11"/>
  <c r="H53" i="11"/>
  <c r="G53" i="11"/>
  <c r="F53" i="11"/>
  <c r="N52" i="11"/>
  <c r="M52" i="11"/>
  <c r="L52" i="11"/>
  <c r="K52" i="11"/>
  <c r="J52" i="11"/>
  <c r="I52" i="11"/>
  <c r="H52" i="11"/>
  <c r="G52" i="11"/>
  <c r="F52" i="11"/>
  <c r="N51" i="11"/>
  <c r="M51" i="11"/>
  <c r="L51" i="11"/>
  <c r="K51" i="11"/>
  <c r="J51" i="11"/>
  <c r="I51" i="11"/>
  <c r="H51" i="11"/>
  <c r="G51" i="11"/>
  <c r="F51" i="11"/>
  <c r="N50" i="11"/>
  <c r="M50" i="11"/>
  <c r="L50" i="11"/>
  <c r="K50" i="11"/>
  <c r="J50" i="11"/>
  <c r="I50" i="11"/>
  <c r="H50" i="11"/>
  <c r="G50" i="11"/>
  <c r="F50" i="11"/>
  <c r="N49" i="11"/>
  <c r="M49" i="11"/>
  <c r="L49" i="11"/>
  <c r="K49" i="11"/>
  <c r="J49" i="11"/>
  <c r="I49" i="11"/>
  <c r="H49" i="11"/>
  <c r="G49" i="11"/>
  <c r="F49" i="11"/>
  <c r="N48" i="11"/>
  <c r="M48" i="11"/>
  <c r="L48" i="11"/>
  <c r="K48" i="11"/>
  <c r="J48" i="11"/>
  <c r="I48" i="11"/>
  <c r="H48" i="11"/>
  <c r="G48" i="11"/>
  <c r="F48" i="11"/>
  <c r="N47" i="11"/>
  <c r="M47" i="11"/>
  <c r="L47" i="11"/>
  <c r="K47" i="11"/>
  <c r="J47" i="11"/>
  <c r="I47" i="11"/>
  <c r="H47" i="11"/>
  <c r="G47" i="11"/>
  <c r="F47" i="11"/>
  <c r="N46" i="11"/>
  <c r="M46" i="11"/>
  <c r="L46" i="11"/>
  <c r="K46" i="11"/>
  <c r="J46" i="11"/>
  <c r="I46" i="11"/>
  <c r="H46" i="11"/>
  <c r="G46" i="11"/>
  <c r="F46" i="11"/>
  <c r="N45" i="11"/>
  <c r="M45" i="11"/>
  <c r="L45" i="11"/>
  <c r="K45" i="11"/>
  <c r="J45" i="11"/>
  <c r="I45" i="11"/>
  <c r="H45" i="11"/>
  <c r="G45" i="11"/>
  <c r="F45" i="11"/>
  <c r="N44" i="11"/>
  <c r="M44" i="11"/>
  <c r="L44" i="11"/>
  <c r="K44" i="11"/>
  <c r="J44" i="11"/>
  <c r="I44" i="11"/>
  <c r="H44" i="11"/>
  <c r="G44" i="11"/>
  <c r="F44" i="11"/>
  <c r="N43" i="11"/>
  <c r="M43" i="11"/>
  <c r="L43" i="11"/>
  <c r="K43" i="11"/>
  <c r="J43" i="11"/>
  <c r="I43" i="11"/>
  <c r="H43" i="11"/>
  <c r="G43" i="11"/>
  <c r="F43" i="11"/>
  <c r="N42" i="11"/>
  <c r="M42" i="11"/>
  <c r="L42" i="11"/>
  <c r="K42" i="11"/>
  <c r="J42" i="11"/>
  <c r="I42" i="11"/>
  <c r="H42" i="11"/>
  <c r="G42" i="11"/>
  <c r="F42" i="11"/>
  <c r="N41" i="11"/>
  <c r="M41" i="11"/>
  <c r="L41" i="11"/>
  <c r="K41" i="11"/>
  <c r="J41" i="11"/>
  <c r="I41" i="11"/>
  <c r="H41" i="11"/>
  <c r="G41" i="11"/>
  <c r="F41" i="11"/>
  <c r="N40" i="11"/>
  <c r="M40" i="11"/>
  <c r="L40" i="11"/>
  <c r="K40" i="11"/>
  <c r="J40" i="11"/>
  <c r="I40" i="11"/>
  <c r="H40" i="11"/>
  <c r="G40" i="11"/>
  <c r="F40" i="11"/>
  <c r="N39" i="11"/>
  <c r="M39" i="11"/>
  <c r="L39" i="11"/>
  <c r="K39" i="11"/>
  <c r="J39" i="11"/>
  <c r="I39" i="11"/>
  <c r="H39" i="11"/>
  <c r="G39" i="11"/>
  <c r="F39" i="11"/>
  <c r="N38" i="11"/>
  <c r="M38" i="11"/>
  <c r="L38" i="11"/>
  <c r="K38" i="11"/>
  <c r="J38" i="11"/>
  <c r="I38" i="11"/>
  <c r="H38" i="11"/>
  <c r="G38" i="11"/>
  <c r="F38" i="11"/>
  <c r="N37" i="11"/>
  <c r="M37" i="11"/>
  <c r="L37" i="11"/>
  <c r="K37" i="11"/>
  <c r="J37" i="11"/>
  <c r="I37" i="11"/>
  <c r="H37" i="11"/>
  <c r="G37" i="11"/>
  <c r="F37" i="11"/>
  <c r="N36" i="11"/>
  <c r="M36" i="11"/>
  <c r="L36" i="11"/>
  <c r="K36" i="11"/>
  <c r="J36" i="11"/>
  <c r="I36" i="11"/>
  <c r="H36" i="11"/>
  <c r="G36" i="11"/>
  <c r="F36" i="11"/>
  <c r="N35" i="11"/>
  <c r="M35" i="11"/>
  <c r="L35" i="11"/>
  <c r="K35" i="11"/>
  <c r="J35" i="11"/>
  <c r="I35" i="11"/>
  <c r="H35" i="11"/>
  <c r="G35" i="11"/>
  <c r="F35" i="11"/>
  <c r="N34" i="11"/>
  <c r="M34" i="11"/>
  <c r="L34" i="11"/>
  <c r="K34" i="11"/>
  <c r="J34" i="11"/>
  <c r="I34" i="11"/>
  <c r="H34" i="11"/>
  <c r="G34" i="11"/>
  <c r="F34" i="11"/>
  <c r="N33" i="11"/>
  <c r="M33" i="11"/>
  <c r="L33" i="11"/>
  <c r="K33" i="11"/>
  <c r="J33" i="11"/>
  <c r="I33" i="11"/>
  <c r="H33" i="11"/>
  <c r="G33" i="11"/>
  <c r="F33" i="11"/>
  <c r="N32" i="11"/>
  <c r="M32" i="11"/>
  <c r="L32" i="11"/>
  <c r="K32" i="11"/>
  <c r="J32" i="11"/>
  <c r="I32" i="11"/>
  <c r="H32" i="11"/>
  <c r="G32" i="11"/>
  <c r="F32" i="11"/>
  <c r="N31" i="11"/>
  <c r="M31" i="11"/>
  <c r="L31" i="11"/>
  <c r="K31" i="11"/>
  <c r="J31" i="11"/>
  <c r="I31" i="11"/>
  <c r="H31" i="11"/>
  <c r="G31" i="11"/>
  <c r="F31" i="11"/>
  <c r="N30" i="11"/>
  <c r="M30" i="11"/>
  <c r="L30" i="11"/>
  <c r="K30" i="11"/>
  <c r="J30" i="11"/>
  <c r="I30" i="11"/>
  <c r="H30" i="11"/>
  <c r="G30" i="11"/>
  <c r="F30" i="11"/>
  <c r="P29" i="1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  <c r="P57" i="11" s="1"/>
  <c r="P58" i="11" s="1"/>
  <c r="P59" i="11" s="1"/>
  <c r="P60" i="11" s="1"/>
  <c r="P61" i="11" s="1"/>
  <c r="P62" i="11" s="1"/>
  <c r="P63" i="11" s="1"/>
  <c r="P64" i="11" s="1"/>
  <c r="P65" i="11" s="1"/>
  <c r="P66" i="11" s="1"/>
  <c r="P67" i="11" s="1"/>
  <c r="P68" i="11" s="1"/>
  <c r="P69" i="11" s="1"/>
  <c r="P70" i="11" s="1"/>
  <c r="P71" i="11" s="1"/>
  <c r="P72" i="11" s="1"/>
  <c r="P73" i="11" s="1"/>
  <c r="P74" i="11" s="1"/>
  <c r="P75" i="11" s="1"/>
  <c r="P76" i="11" s="1"/>
  <c r="P77" i="11" s="1"/>
  <c r="P78" i="11" s="1"/>
  <c r="N29" i="11"/>
  <c r="M29" i="11"/>
  <c r="L29" i="11"/>
  <c r="K29" i="11"/>
  <c r="J29" i="11"/>
  <c r="I29" i="11"/>
  <c r="H29" i="11"/>
  <c r="G29" i="11"/>
  <c r="F29" i="11"/>
  <c r="N28" i="11"/>
  <c r="M28" i="11"/>
  <c r="L28" i="11"/>
  <c r="K28" i="11"/>
  <c r="J28" i="11"/>
  <c r="I28" i="11"/>
  <c r="H28" i="11"/>
  <c r="G28" i="11"/>
  <c r="F28" i="11"/>
  <c r="N27" i="11"/>
  <c r="M27" i="11"/>
  <c r="L27" i="11"/>
  <c r="K27" i="11"/>
  <c r="J27" i="11"/>
  <c r="I27" i="11"/>
  <c r="H27" i="11"/>
  <c r="G27" i="11"/>
  <c r="F27" i="11"/>
  <c r="N26" i="11"/>
  <c r="M26" i="11"/>
  <c r="L26" i="11"/>
  <c r="K26" i="11"/>
  <c r="J26" i="11"/>
  <c r="I26" i="11"/>
  <c r="H26" i="11"/>
  <c r="G26" i="11"/>
  <c r="F26" i="11"/>
  <c r="N25" i="11"/>
  <c r="M25" i="11"/>
  <c r="L25" i="11"/>
  <c r="K25" i="11"/>
  <c r="J25" i="11"/>
  <c r="I25" i="11"/>
  <c r="H25" i="11"/>
  <c r="G25" i="11"/>
  <c r="F25" i="11"/>
  <c r="N24" i="11"/>
  <c r="M24" i="11"/>
  <c r="L24" i="11"/>
  <c r="K24" i="11"/>
  <c r="J24" i="11"/>
  <c r="I24" i="11"/>
  <c r="H24" i="11"/>
  <c r="G24" i="11"/>
  <c r="F24" i="11"/>
  <c r="N23" i="11"/>
  <c r="M23" i="11"/>
  <c r="L23" i="11"/>
  <c r="K23" i="11"/>
  <c r="J23" i="11"/>
  <c r="I23" i="11"/>
  <c r="H23" i="11"/>
  <c r="G23" i="11"/>
  <c r="F23" i="11"/>
  <c r="N22" i="11"/>
  <c r="M22" i="11"/>
  <c r="L22" i="11"/>
  <c r="K22" i="11"/>
  <c r="J22" i="11"/>
  <c r="I22" i="11"/>
  <c r="H22" i="11"/>
  <c r="G22" i="11"/>
  <c r="F22" i="11"/>
  <c r="N21" i="11"/>
  <c r="M21" i="11"/>
  <c r="L21" i="11"/>
  <c r="K21" i="11"/>
  <c r="J21" i="11"/>
  <c r="I21" i="11"/>
  <c r="H21" i="11"/>
  <c r="G21" i="11"/>
  <c r="F21" i="11"/>
  <c r="N20" i="11"/>
  <c r="M20" i="11"/>
  <c r="L20" i="11"/>
  <c r="K20" i="11"/>
  <c r="J20" i="11"/>
  <c r="I20" i="11"/>
  <c r="H20" i="11"/>
  <c r="G20" i="11"/>
  <c r="F20" i="11"/>
  <c r="N19" i="11"/>
  <c r="M19" i="11"/>
  <c r="L19" i="11"/>
  <c r="K19" i="11"/>
  <c r="J19" i="11"/>
  <c r="I19" i="11"/>
  <c r="H19" i="11"/>
  <c r="G19" i="11"/>
  <c r="F19" i="11"/>
  <c r="N18" i="11"/>
  <c r="M18" i="11"/>
  <c r="L18" i="11"/>
  <c r="K18" i="11"/>
  <c r="J18" i="11"/>
  <c r="I18" i="11"/>
  <c r="H18" i="11"/>
  <c r="G18" i="11"/>
  <c r="F18" i="11"/>
  <c r="N17" i="11"/>
  <c r="M17" i="11"/>
  <c r="L17" i="11"/>
  <c r="K17" i="11"/>
  <c r="J17" i="11"/>
  <c r="I17" i="11"/>
  <c r="H17" i="11"/>
  <c r="G17" i="11"/>
  <c r="F17" i="11"/>
  <c r="N16" i="11"/>
  <c r="M16" i="11"/>
  <c r="L16" i="11"/>
  <c r="K16" i="11"/>
  <c r="J16" i="11"/>
  <c r="I16" i="11"/>
  <c r="H16" i="11"/>
  <c r="G16" i="11"/>
  <c r="F16" i="11"/>
  <c r="N15" i="11"/>
  <c r="M15" i="11"/>
  <c r="L15" i="11"/>
  <c r="K15" i="11"/>
  <c r="J15" i="11"/>
  <c r="I15" i="11"/>
  <c r="H15" i="11"/>
  <c r="G15" i="11"/>
  <c r="F15" i="11"/>
  <c r="N14" i="11"/>
  <c r="M14" i="11"/>
  <c r="L14" i="11"/>
  <c r="K14" i="11"/>
  <c r="J14" i="11"/>
  <c r="I14" i="11"/>
  <c r="H14" i="11"/>
  <c r="G14" i="11"/>
  <c r="F14" i="11"/>
  <c r="N13" i="11"/>
  <c r="M13" i="11"/>
  <c r="L13" i="11"/>
  <c r="K13" i="11"/>
  <c r="J13" i="11"/>
  <c r="I13" i="11"/>
  <c r="H13" i="11"/>
  <c r="G13" i="11"/>
  <c r="F13" i="11"/>
  <c r="N12" i="11"/>
  <c r="M12" i="11"/>
  <c r="L12" i="11"/>
  <c r="K12" i="11"/>
  <c r="J12" i="11"/>
  <c r="I12" i="11"/>
  <c r="H12" i="11"/>
  <c r="G12" i="11"/>
  <c r="F12" i="11"/>
  <c r="N11" i="11"/>
  <c r="M11" i="11"/>
  <c r="L11" i="11"/>
  <c r="K11" i="11"/>
  <c r="J11" i="11"/>
  <c r="I11" i="11"/>
  <c r="H11" i="11"/>
  <c r="G11" i="11"/>
  <c r="F11" i="11"/>
  <c r="N10" i="11"/>
  <c r="M10" i="11"/>
  <c r="L10" i="11"/>
  <c r="K10" i="11"/>
  <c r="J10" i="11"/>
  <c r="I10" i="11"/>
  <c r="H10" i="11"/>
  <c r="G10" i="11"/>
  <c r="F10" i="11"/>
  <c r="N9" i="11"/>
  <c r="M9" i="11"/>
  <c r="L9" i="11"/>
  <c r="K9" i="11"/>
  <c r="J9" i="11"/>
  <c r="I9" i="11"/>
  <c r="H9" i="11"/>
  <c r="G9" i="11"/>
  <c r="F9" i="11"/>
  <c r="N8" i="11"/>
  <c r="M8" i="11"/>
  <c r="L8" i="11"/>
  <c r="K8" i="11"/>
  <c r="J8" i="11"/>
  <c r="I8" i="11"/>
  <c r="H8" i="11"/>
  <c r="G8" i="11"/>
  <c r="F8" i="11"/>
  <c r="N7" i="11"/>
  <c r="M7" i="11"/>
  <c r="L7" i="11"/>
  <c r="K7" i="11"/>
  <c r="J7" i="11"/>
  <c r="I7" i="11"/>
  <c r="H7" i="11"/>
  <c r="G7" i="11"/>
  <c r="F7" i="11"/>
  <c r="N6" i="11"/>
  <c r="M6" i="11"/>
  <c r="L6" i="11"/>
  <c r="K6" i="11"/>
  <c r="J6" i="11"/>
  <c r="I6" i="11"/>
  <c r="H6" i="11"/>
  <c r="G6" i="11"/>
  <c r="F6" i="11"/>
  <c r="N5" i="11"/>
  <c r="M5" i="11"/>
  <c r="L5" i="11"/>
  <c r="K5" i="11"/>
  <c r="J5" i="11"/>
  <c r="I5" i="11"/>
  <c r="H5" i="11"/>
  <c r="G5" i="11"/>
  <c r="F5" i="11"/>
  <c r="N4" i="11"/>
  <c r="M4" i="11"/>
  <c r="L4" i="11"/>
  <c r="K4" i="11"/>
  <c r="J4" i="11"/>
  <c r="I4" i="11"/>
  <c r="H4" i="11"/>
  <c r="G4" i="11"/>
  <c r="F4" i="11"/>
  <c r="N3" i="11"/>
  <c r="M3" i="11"/>
  <c r="L3" i="11"/>
  <c r="K3" i="11"/>
  <c r="J3" i="11"/>
  <c r="I3" i="11"/>
  <c r="H3" i="11"/>
  <c r="G3" i="11"/>
  <c r="F3" i="11"/>
  <c r="N2" i="11"/>
  <c r="M2" i="11"/>
  <c r="L2" i="11"/>
  <c r="K2" i="11"/>
  <c r="J2" i="11"/>
  <c r="I2" i="11"/>
  <c r="H2" i="11"/>
  <c r="G2" i="11"/>
  <c r="F2" i="11"/>
  <c r="AP40" i="10"/>
  <c r="AO40" i="10"/>
  <c r="AL39" i="10"/>
  <c r="AK39" i="10"/>
  <c r="AJ39" i="10"/>
  <c r="C38" i="10"/>
  <c r="A38" i="10"/>
  <c r="AK35" i="10" s="1"/>
  <c r="T35" i="10"/>
  <c r="R35" i="10"/>
  <c r="AL34" i="10"/>
  <c r="AJ34" i="10"/>
  <c r="V34" i="10"/>
  <c r="T34" i="10"/>
  <c r="F34" i="10"/>
  <c r="D34" i="10"/>
  <c r="Y33" i="10"/>
  <c r="W33" i="10"/>
  <c r="H33" i="10"/>
  <c r="F33" i="10"/>
  <c r="AH32" i="10"/>
  <c r="AG32" i="10"/>
  <c r="Z32" i="10"/>
  <c r="Y32" i="10"/>
  <c r="R32" i="10"/>
  <c r="Q32" i="10"/>
  <c r="N32" i="10"/>
  <c r="M32" i="10"/>
  <c r="J32" i="10"/>
  <c r="I32" i="10"/>
  <c r="F32" i="10"/>
  <c r="E32" i="10"/>
  <c r="AL31" i="10"/>
  <c r="AK31" i="10"/>
  <c r="AH31" i="10"/>
  <c r="AG31" i="10"/>
  <c r="AD31" i="10"/>
  <c r="AC31" i="10"/>
  <c r="Z31" i="10"/>
  <c r="Y31" i="10"/>
  <c r="V31" i="10"/>
  <c r="U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C29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C28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K24" i="10"/>
  <c r="J24" i="10"/>
  <c r="I24" i="10"/>
  <c r="H24" i="10"/>
  <c r="G24" i="10"/>
  <c r="F24" i="10"/>
  <c r="E24" i="10"/>
  <c r="D24" i="10"/>
  <c r="C24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K22" i="10"/>
  <c r="J22" i="10"/>
  <c r="I22" i="10"/>
  <c r="H22" i="10"/>
  <c r="G22" i="10"/>
  <c r="F22" i="10"/>
  <c r="E22" i="10"/>
  <c r="C22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K21" i="10"/>
  <c r="J21" i="10"/>
  <c r="I21" i="10"/>
  <c r="H21" i="10"/>
  <c r="G21" i="10"/>
  <c r="F21" i="10"/>
  <c r="E21" i="10"/>
  <c r="D21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R18" i="10"/>
  <c r="Q18" i="10"/>
  <c r="P18" i="10"/>
  <c r="O18" i="10"/>
  <c r="N18" i="10"/>
  <c r="M18" i="10"/>
  <c r="K18" i="10"/>
  <c r="J18" i="10"/>
  <c r="I18" i="10"/>
  <c r="H18" i="10"/>
  <c r="G18" i="10"/>
  <c r="F18" i="10"/>
  <c r="E18" i="10"/>
  <c r="D18" i="10"/>
  <c r="C18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M14" i="10"/>
  <c r="L14" i="10"/>
  <c r="K14" i="10"/>
  <c r="J14" i="10"/>
  <c r="I14" i="10"/>
  <c r="H14" i="10"/>
  <c r="G14" i="10"/>
  <c r="F14" i="10"/>
  <c r="E14" i="10"/>
  <c r="D14" i="10"/>
  <c r="C14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C12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C11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P8" i="10"/>
  <c r="O8" i="10"/>
  <c r="N8" i="10"/>
  <c r="M8" i="10"/>
  <c r="K8" i="10"/>
  <c r="J8" i="10"/>
  <c r="I8" i="10"/>
  <c r="H8" i="10"/>
  <c r="G8" i="10"/>
  <c r="F8" i="10"/>
  <c r="E8" i="10"/>
  <c r="D8" i="10"/>
  <c r="C8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AI4" i="10"/>
  <c r="AI39" i="10" s="1"/>
  <c r="AH4" i="10"/>
  <c r="AH39" i="10" s="1"/>
  <c r="AG4" i="10"/>
  <c r="AG39" i="10" s="1"/>
  <c r="AF4" i="10"/>
  <c r="AF39" i="10" s="1"/>
  <c r="AE4" i="10"/>
  <c r="AE39" i="10" s="1"/>
  <c r="AD4" i="10"/>
  <c r="AD39" i="10" s="1"/>
  <c r="AC4" i="10"/>
  <c r="AC39" i="10" s="1"/>
  <c r="AB4" i="10"/>
  <c r="AB39" i="10" s="1"/>
  <c r="AA4" i="10"/>
  <c r="AA39" i="10" s="1"/>
  <c r="Z4" i="10"/>
  <c r="Z39" i="10" s="1"/>
  <c r="Y4" i="10"/>
  <c r="Y39" i="10" s="1"/>
  <c r="X4" i="10"/>
  <c r="X39" i="10" s="1"/>
  <c r="W4" i="10"/>
  <c r="W39" i="10" s="1"/>
  <c r="V4" i="10"/>
  <c r="V39" i="10" s="1"/>
  <c r="U4" i="10"/>
  <c r="U39" i="10" s="1"/>
  <c r="T4" i="10"/>
  <c r="T39" i="10" s="1"/>
  <c r="S4" i="10"/>
  <c r="S39" i="10" s="1"/>
  <c r="R4" i="10"/>
  <c r="R39" i="10" s="1"/>
  <c r="Q4" i="10"/>
  <c r="Q39" i="10" s="1"/>
  <c r="P4" i="10"/>
  <c r="P39" i="10" s="1"/>
  <c r="O4" i="10"/>
  <c r="O39" i="10" s="1"/>
  <c r="N4" i="10"/>
  <c r="N39" i="10" s="1"/>
  <c r="M4" i="10"/>
  <c r="M39" i="10" s="1"/>
  <c r="L4" i="10"/>
  <c r="L39" i="10" s="1"/>
  <c r="K4" i="10"/>
  <c r="K39" i="10" s="1"/>
  <c r="J4" i="10"/>
  <c r="J39" i="10" s="1"/>
  <c r="I4" i="10"/>
  <c r="I39" i="10" s="1"/>
  <c r="H4" i="10"/>
  <c r="H39" i="10" s="1"/>
  <c r="G4" i="10"/>
  <c r="G39" i="10" s="1"/>
  <c r="F4" i="10"/>
  <c r="F39" i="10" s="1"/>
  <c r="E4" i="10"/>
  <c r="E39" i="10" s="1"/>
  <c r="D4" i="10"/>
  <c r="D39" i="10" s="1"/>
  <c r="C4" i="10"/>
  <c r="C39" i="10" s="1"/>
  <c r="A1" i="10"/>
  <c r="Z2" i="10" s="1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AR12" i="8"/>
  <c r="AQ12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AU11" i="8"/>
  <c r="AT11" i="8"/>
  <c r="AS11" i="8"/>
  <c r="AR11" i="8"/>
  <c r="AQ11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AU10" i="8"/>
  <c r="AT10" i="8"/>
  <c r="AS10" i="8"/>
  <c r="AR10" i="8"/>
  <c r="AQ10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CA4" i="8"/>
  <c r="BS4" i="8"/>
  <c r="AL4" i="8"/>
  <c r="BZ4" i="8" s="1"/>
  <c r="AK4" i="8"/>
  <c r="BY4" i="8" s="1"/>
  <c r="AJ4" i="8"/>
  <c r="BX4" i="8" s="1"/>
  <c r="AI4" i="8"/>
  <c r="BW4" i="8" s="1"/>
  <c r="AH4" i="8"/>
  <c r="BV4" i="8" s="1"/>
  <c r="AG4" i="8"/>
  <c r="BU4" i="8" s="1"/>
  <c r="AF4" i="8"/>
  <c r="BT4" i="8" s="1"/>
  <c r="AE4" i="8"/>
  <c r="AD4" i="8"/>
  <c r="BR4" i="8" s="1"/>
  <c r="AC4" i="8"/>
  <c r="BQ4" i="8" s="1"/>
  <c r="AB4" i="8"/>
  <c r="BP4" i="8" s="1"/>
  <c r="AA4" i="8"/>
  <c r="BO4" i="8" s="1"/>
  <c r="Z4" i="8"/>
  <c r="BN4" i="8" s="1"/>
  <c r="Y4" i="8"/>
  <c r="BM4" i="8" s="1"/>
  <c r="X4" i="8"/>
  <c r="BL4" i="8" s="1"/>
  <c r="W4" i="8"/>
  <c r="BK4" i="8" s="1"/>
  <c r="V4" i="8"/>
  <c r="BJ4" i="8" s="1"/>
  <c r="U4" i="8"/>
  <c r="BI4" i="8" s="1"/>
  <c r="T4" i="8"/>
  <c r="BH4" i="8" s="1"/>
  <c r="S4" i="8"/>
  <c r="BG4" i="8" s="1"/>
  <c r="R4" i="8"/>
  <c r="BF4" i="8" s="1"/>
  <c r="Q4" i="8"/>
  <c r="BE4" i="8" s="1"/>
  <c r="P4" i="8"/>
  <c r="BD4" i="8" s="1"/>
  <c r="O4" i="8"/>
  <c r="BC4" i="8" s="1"/>
  <c r="N4" i="8"/>
  <c r="BB4" i="8" s="1"/>
  <c r="M4" i="8"/>
  <c r="BA4" i="8" s="1"/>
  <c r="L4" i="8"/>
  <c r="AZ4" i="8" s="1"/>
  <c r="K4" i="8"/>
  <c r="AY4" i="8" s="1"/>
  <c r="J4" i="8"/>
  <c r="AX4" i="8" s="1"/>
  <c r="I4" i="8"/>
  <c r="AW4" i="8" s="1"/>
  <c r="H4" i="8"/>
  <c r="AV4" i="8" s="1"/>
  <c r="G4" i="8"/>
  <c r="AU4" i="8" s="1"/>
  <c r="F4" i="8"/>
  <c r="AT4" i="8" s="1"/>
  <c r="E4" i="8"/>
  <c r="AS4" i="8" s="1"/>
  <c r="D4" i="8"/>
  <c r="AR4" i="8" s="1"/>
  <c r="C4" i="8"/>
  <c r="AQ4" i="8" s="1"/>
  <c r="AQ2" i="8"/>
  <c r="AP2" i="8"/>
  <c r="AO2" i="8"/>
  <c r="AQ97" i="6"/>
  <c r="AM97" i="6"/>
  <c r="AI97" i="6"/>
  <c r="AE97" i="6"/>
  <c r="AA97" i="6"/>
  <c r="S97" i="6"/>
  <c r="O97" i="6"/>
  <c r="K97" i="6"/>
  <c r="D97" i="6"/>
  <c r="AR97" i="6" s="1"/>
  <c r="C97" i="6"/>
  <c r="B97" i="6"/>
  <c r="AR96" i="6"/>
  <c r="AQ96" i="6"/>
  <c r="AP96" i="6"/>
  <c r="AN96" i="6"/>
  <c r="AM96" i="6"/>
  <c r="AL96" i="6"/>
  <c r="AJ96" i="6"/>
  <c r="AI96" i="6"/>
  <c r="AH96" i="6"/>
  <c r="AF96" i="6"/>
  <c r="AE96" i="6"/>
  <c r="AD96" i="6"/>
  <c r="AB96" i="6"/>
  <c r="AA96" i="6"/>
  <c r="Z96" i="6"/>
  <c r="X96" i="6"/>
  <c r="W96" i="6"/>
  <c r="V96" i="6"/>
  <c r="S96" i="6"/>
  <c r="R96" i="6"/>
  <c r="P96" i="6"/>
  <c r="O96" i="6"/>
  <c r="N96" i="6"/>
  <c r="L96" i="6"/>
  <c r="K96" i="6"/>
  <c r="J96" i="6"/>
  <c r="D96" i="6"/>
  <c r="AS96" i="6" s="1"/>
  <c r="C96" i="6"/>
  <c r="B96" i="6"/>
  <c r="AS95" i="6"/>
  <c r="AQ95" i="6"/>
  <c r="AO95" i="6"/>
  <c r="AM95" i="6"/>
  <c r="AL95" i="6"/>
  <c r="AI95" i="6"/>
  <c r="AH95" i="6"/>
  <c r="AG95" i="6"/>
  <c r="AD95" i="6"/>
  <c r="AC95" i="6"/>
  <c r="AA95" i="6"/>
  <c r="Y95" i="6"/>
  <c r="W95" i="6"/>
  <c r="V95" i="6"/>
  <c r="S95" i="6"/>
  <c r="R95" i="6"/>
  <c r="Q95" i="6"/>
  <c r="N95" i="6"/>
  <c r="M95" i="6"/>
  <c r="K95" i="6"/>
  <c r="I95" i="6"/>
  <c r="D95" i="6"/>
  <c r="C95" i="6"/>
  <c r="B95" i="6"/>
  <c r="D94" i="6"/>
  <c r="AO94" i="6" s="1"/>
  <c r="C94" i="6"/>
  <c r="B94" i="6"/>
  <c r="AR93" i="6"/>
  <c r="AM93" i="6"/>
  <c r="AG93" i="6"/>
  <c r="AB93" i="6"/>
  <c r="W93" i="6"/>
  <c r="Q93" i="6"/>
  <c r="L93" i="6"/>
  <c r="D93" i="6"/>
  <c r="AO93" i="6" s="1"/>
  <c r="C93" i="6"/>
  <c r="B93" i="6"/>
  <c r="AR92" i="6"/>
  <c r="AQ92" i="6"/>
  <c r="AP92" i="6"/>
  <c r="AN92" i="6"/>
  <c r="AM92" i="6"/>
  <c r="AL92" i="6"/>
  <c r="AJ92" i="6"/>
  <c r="AI92" i="6"/>
  <c r="AH92" i="6"/>
  <c r="AF92" i="6"/>
  <c r="AE92" i="6"/>
  <c r="AD92" i="6"/>
  <c r="AB92" i="6"/>
  <c r="AA92" i="6"/>
  <c r="Z92" i="6"/>
  <c r="X92" i="6"/>
  <c r="W92" i="6"/>
  <c r="V92" i="6"/>
  <c r="T92" i="6"/>
  <c r="S92" i="6"/>
  <c r="R92" i="6"/>
  <c r="P92" i="6"/>
  <c r="O92" i="6"/>
  <c r="N92" i="6"/>
  <c r="L92" i="6"/>
  <c r="K92" i="6"/>
  <c r="J92" i="6"/>
  <c r="D92" i="6"/>
  <c r="AS92" i="6" s="1"/>
  <c r="C92" i="6"/>
  <c r="B92" i="6"/>
  <c r="AS91" i="6"/>
  <c r="AQ91" i="6"/>
  <c r="AO91" i="6"/>
  <c r="AM91" i="6"/>
  <c r="AL91" i="6"/>
  <c r="AI91" i="6"/>
  <c r="AH91" i="6"/>
  <c r="AG91" i="6"/>
  <c r="AC91" i="6"/>
  <c r="AA91" i="6"/>
  <c r="W91" i="6"/>
  <c r="V91" i="6"/>
  <c r="S91" i="6"/>
  <c r="R91" i="6"/>
  <c r="Q91" i="6"/>
  <c r="N91" i="6"/>
  <c r="M91" i="6"/>
  <c r="K91" i="6"/>
  <c r="I91" i="6"/>
  <c r="D91" i="6"/>
  <c r="C91" i="6"/>
  <c r="B91" i="6"/>
  <c r="AP90" i="6"/>
  <c r="AK90" i="6"/>
  <c r="U90" i="6"/>
  <c r="P90" i="6"/>
  <c r="D90" i="6"/>
  <c r="C90" i="6"/>
  <c r="B90" i="6"/>
  <c r="AR89" i="6"/>
  <c r="AQ89" i="6"/>
  <c r="AK89" i="6"/>
  <c r="AG89" i="6"/>
  <c r="AF89" i="6"/>
  <c r="AA89" i="6"/>
  <c r="W89" i="6"/>
  <c r="Q89" i="6"/>
  <c r="P89" i="6"/>
  <c r="L89" i="6"/>
  <c r="K89" i="6"/>
  <c r="E89" i="6"/>
  <c r="D89" i="6"/>
  <c r="C89" i="6"/>
  <c r="B89" i="6"/>
  <c r="AP88" i="6"/>
  <c r="AF88" i="6"/>
  <c r="Z88" i="6"/>
  <c r="U88" i="6"/>
  <c r="P88" i="6"/>
  <c r="J88" i="6"/>
  <c r="E88" i="6"/>
  <c r="D88" i="6"/>
  <c r="AS88" i="6" s="1"/>
  <c r="C88" i="6"/>
  <c r="B88" i="6"/>
  <c r="AS87" i="6"/>
  <c r="AQ87" i="6"/>
  <c r="AP87" i="6"/>
  <c r="AO87" i="6"/>
  <c r="AM87" i="6"/>
  <c r="AL87" i="6"/>
  <c r="AK87" i="6"/>
  <c r="AI87" i="6"/>
  <c r="AG87" i="6"/>
  <c r="AE87" i="6"/>
  <c r="AD87" i="6"/>
  <c r="AC87" i="6"/>
  <c r="AA87" i="6"/>
  <c r="Z87" i="6"/>
  <c r="Y87" i="6"/>
  <c r="W87" i="6"/>
  <c r="V87" i="6"/>
  <c r="U87" i="6"/>
  <c r="O87" i="6"/>
  <c r="N87" i="6"/>
  <c r="M87" i="6"/>
  <c r="K87" i="6"/>
  <c r="J87" i="6"/>
  <c r="I87" i="6"/>
  <c r="E87" i="6"/>
  <c r="D87" i="6"/>
  <c r="AR87" i="6" s="1"/>
  <c r="C87" i="6"/>
  <c r="B87" i="6"/>
  <c r="AR86" i="6"/>
  <c r="AQ86" i="6"/>
  <c r="AP86" i="6"/>
  <c r="AM86" i="6"/>
  <c r="AJ86" i="6"/>
  <c r="AH86" i="6"/>
  <c r="AF86" i="6"/>
  <c r="AE86" i="6"/>
  <c r="AB86" i="6"/>
  <c r="AA86" i="6"/>
  <c r="Z86" i="6"/>
  <c r="W86" i="6"/>
  <c r="V86" i="6"/>
  <c r="T86" i="6"/>
  <c r="R86" i="6"/>
  <c r="P86" i="6"/>
  <c r="O86" i="6"/>
  <c r="G86" i="6"/>
  <c r="E86" i="6"/>
  <c r="D86" i="6"/>
  <c r="C86" i="6"/>
  <c r="B86" i="6"/>
  <c r="AQ85" i="6"/>
  <c r="AO85" i="6"/>
  <c r="AK85" i="6"/>
  <c r="AF85" i="6"/>
  <c r="AE85" i="6"/>
  <c r="AA85" i="6"/>
  <c r="U85" i="6"/>
  <c r="T85" i="6"/>
  <c r="P85" i="6"/>
  <c r="K85" i="6"/>
  <c r="I85" i="6"/>
  <c r="E85" i="6"/>
  <c r="D85" i="6"/>
  <c r="C85" i="6"/>
  <c r="B85" i="6"/>
  <c r="AO84" i="6"/>
  <c r="AN84" i="6"/>
  <c r="AJ84" i="6"/>
  <c r="AC84" i="6"/>
  <c r="T84" i="6"/>
  <c r="R84" i="6"/>
  <c r="N84" i="6"/>
  <c r="I84" i="6"/>
  <c r="E84" i="6"/>
  <c r="D84" i="6"/>
  <c r="C84" i="6"/>
  <c r="B84" i="6"/>
  <c r="AS83" i="6"/>
  <c r="AQ83" i="6"/>
  <c r="AP83" i="6"/>
  <c r="AO83" i="6"/>
  <c r="AM83" i="6"/>
  <c r="AL83" i="6"/>
  <c r="AK83" i="6"/>
  <c r="AI83" i="6"/>
  <c r="AH83" i="6"/>
  <c r="AG83" i="6"/>
  <c r="AE83" i="6"/>
  <c r="AD83" i="6"/>
  <c r="AC83" i="6"/>
  <c r="AA83" i="6"/>
  <c r="Z83" i="6"/>
  <c r="Y83" i="6"/>
  <c r="W83" i="6"/>
  <c r="V83" i="6"/>
  <c r="U83" i="6"/>
  <c r="S83" i="6"/>
  <c r="R83" i="6"/>
  <c r="Q83" i="6"/>
  <c r="K83" i="6"/>
  <c r="J83" i="6"/>
  <c r="I83" i="6"/>
  <c r="G83" i="6"/>
  <c r="E83" i="6"/>
  <c r="D83" i="6"/>
  <c r="AR83" i="6" s="1"/>
  <c r="C83" i="6"/>
  <c r="B83" i="6"/>
  <c r="AQ82" i="6"/>
  <c r="AP82" i="6"/>
  <c r="AN82" i="6"/>
  <c r="AJ82" i="6"/>
  <c r="AF82" i="6"/>
  <c r="AD82" i="6"/>
  <c r="AA82" i="6"/>
  <c r="Z82" i="6"/>
  <c r="V82" i="6"/>
  <c r="S82" i="6"/>
  <c r="O82" i="6"/>
  <c r="N82" i="6"/>
  <c r="K82" i="6"/>
  <c r="E82" i="6"/>
  <c r="D82" i="6"/>
  <c r="C82" i="6"/>
  <c r="B82" i="6"/>
  <c r="E81" i="6"/>
  <c r="D81" i="6"/>
  <c r="AR81" i="6" s="1"/>
  <c r="C81" i="6"/>
  <c r="B81" i="6"/>
  <c r="AS80" i="6"/>
  <c r="AR80" i="6"/>
  <c r="AP80" i="6"/>
  <c r="AL80" i="6"/>
  <c r="AK80" i="6"/>
  <c r="AG80" i="6"/>
  <c r="AF80" i="6"/>
  <c r="AC80" i="6"/>
  <c r="AB80" i="6"/>
  <c r="Z80" i="6"/>
  <c r="X80" i="6"/>
  <c r="V80" i="6"/>
  <c r="U80" i="6"/>
  <c r="M80" i="6"/>
  <c r="L80" i="6"/>
  <c r="J80" i="6"/>
  <c r="E80" i="6"/>
  <c r="D80" i="6"/>
  <c r="C80" i="6"/>
  <c r="B80" i="6"/>
  <c r="AS79" i="6"/>
  <c r="AQ79" i="6"/>
  <c r="AP79" i="6"/>
  <c r="AO79" i="6"/>
  <c r="AM79" i="6"/>
  <c r="AK79" i="6"/>
  <c r="AI79" i="6"/>
  <c r="AH79" i="6"/>
  <c r="AG79" i="6"/>
  <c r="AE79" i="6"/>
  <c r="AD79" i="6"/>
  <c r="AC79" i="6"/>
  <c r="AA79" i="6"/>
  <c r="Z79" i="6"/>
  <c r="Y79" i="6"/>
  <c r="W79" i="6"/>
  <c r="V79" i="6"/>
  <c r="U79" i="6"/>
  <c r="S79" i="6"/>
  <c r="R79" i="6"/>
  <c r="Q79" i="6"/>
  <c r="O79" i="6"/>
  <c r="N79" i="6"/>
  <c r="M79" i="6"/>
  <c r="G79" i="6"/>
  <c r="E79" i="6"/>
  <c r="D79" i="6"/>
  <c r="AR79" i="6" s="1"/>
  <c r="C79" i="6"/>
  <c r="B79" i="6"/>
  <c r="AR78" i="6"/>
  <c r="AP78" i="6"/>
  <c r="AN78" i="6"/>
  <c r="AJ78" i="6"/>
  <c r="AI78" i="6"/>
  <c r="AH78" i="6"/>
  <c r="AB78" i="6"/>
  <c r="Z78" i="6"/>
  <c r="W78" i="6"/>
  <c r="T78" i="6"/>
  <c r="S78" i="6"/>
  <c r="O78" i="6"/>
  <c r="N78" i="6"/>
  <c r="L78" i="6"/>
  <c r="G78" i="6"/>
  <c r="E78" i="6"/>
  <c r="D78" i="6"/>
  <c r="C78" i="6"/>
  <c r="B78" i="6"/>
  <c r="AS77" i="6"/>
  <c r="AR77" i="6"/>
  <c r="AQ77" i="6"/>
  <c r="AN77" i="6"/>
  <c r="AM77" i="6"/>
  <c r="AK77" i="6"/>
  <c r="AI77" i="6"/>
  <c r="AG77" i="6"/>
  <c r="AF77" i="6"/>
  <c r="AC77" i="6"/>
  <c r="AB77" i="6"/>
  <c r="AA77" i="6"/>
  <c r="X77" i="6"/>
  <c r="W77" i="6"/>
  <c r="U77" i="6"/>
  <c r="Q77" i="6"/>
  <c r="P77" i="6"/>
  <c r="G77" i="6"/>
  <c r="E77" i="6"/>
  <c r="D77" i="6"/>
  <c r="C77" i="6"/>
  <c r="B77" i="6"/>
  <c r="AR76" i="6"/>
  <c r="AO76" i="6"/>
  <c r="AG76" i="6"/>
  <c r="AD76" i="6"/>
  <c r="Z76" i="6"/>
  <c r="V76" i="6"/>
  <c r="T76" i="6"/>
  <c r="P76" i="6"/>
  <c r="L76" i="6"/>
  <c r="I76" i="6"/>
  <c r="E76" i="6"/>
  <c r="D76" i="6"/>
  <c r="C76" i="6"/>
  <c r="B76" i="6"/>
  <c r="AS75" i="6"/>
  <c r="AQ75" i="6"/>
  <c r="AP75" i="6"/>
  <c r="AO75" i="6"/>
  <c r="AM75" i="6"/>
  <c r="AL75" i="6"/>
  <c r="AK75" i="6"/>
  <c r="AI75" i="6"/>
  <c r="AH75" i="6"/>
  <c r="AG75" i="6"/>
  <c r="AE75" i="6"/>
  <c r="AD75" i="6"/>
  <c r="AA75" i="6"/>
  <c r="Y75" i="6"/>
  <c r="W75" i="6"/>
  <c r="V75" i="6"/>
  <c r="U75" i="6"/>
  <c r="S75" i="6"/>
  <c r="R75" i="6"/>
  <c r="Q75" i="6"/>
  <c r="N75" i="6"/>
  <c r="M75" i="6"/>
  <c r="K75" i="6"/>
  <c r="J75" i="6"/>
  <c r="I75" i="6"/>
  <c r="G75" i="6"/>
  <c r="E75" i="6"/>
  <c r="D75" i="6"/>
  <c r="AR75" i="6" s="1"/>
  <c r="C75" i="6"/>
  <c r="B75" i="6"/>
  <c r="AQ74" i="6"/>
  <c r="AN74" i="6"/>
  <c r="AM74" i="6"/>
  <c r="AI74" i="6"/>
  <c r="AH74" i="6"/>
  <c r="AF74" i="6"/>
  <c r="AB74" i="6"/>
  <c r="AA74" i="6"/>
  <c r="X74" i="6"/>
  <c r="V74" i="6"/>
  <c r="S74" i="6"/>
  <c r="R74" i="6"/>
  <c r="N74" i="6"/>
  <c r="L74" i="6"/>
  <c r="K74" i="6"/>
  <c r="G74" i="6"/>
  <c r="E74" i="6"/>
  <c r="D74" i="6"/>
  <c r="C74" i="6"/>
  <c r="B74" i="6"/>
  <c r="AR73" i="6"/>
  <c r="AO73" i="6"/>
  <c r="AK73" i="6"/>
  <c r="AG73" i="6"/>
  <c r="AE73" i="6"/>
  <c r="AA73" i="6"/>
  <c r="W73" i="6"/>
  <c r="T73" i="6"/>
  <c r="L73" i="6"/>
  <c r="I73" i="6"/>
  <c r="E73" i="6"/>
  <c r="D73" i="6"/>
  <c r="C73" i="6"/>
  <c r="B73" i="6"/>
  <c r="E72" i="6"/>
  <c r="D72" i="6"/>
  <c r="C72" i="6"/>
  <c r="B72" i="6"/>
  <c r="AS71" i="6"/>
  <c r="AQ71" i="6"/>
  <c r="AP71" i="6"/>
  <c r="AO71" i="6"/>
  <c r="AM71" i="6"/>
  <c r="AL71" i="6"/>
  <c r="AK71" i="6"/>
  <c r="AI71" i="6"/>
  <c r="AH71" i="6"/>
  <c r="AG71" i="6"/>
  <c r="AE71" i="6"/>
  <c r="AD71" i="6"/>
  <c r="AC71" i="6"/>
  <c r="AA71" i="6"/>
  <c r="Z71" i="6"/>
  <c r="Y71" i="6"/>
  <c r="W71" i="6"/>
  <c r="V71" i="6"/>
  <c r="U71" i="6"/>
  <c r="S71" i="6"/>
  <c r="R71" i="6"/>
  <c r="Q71" i="6"/>
  <c r="O71" i="6"/>
  <c r="N71" i="6"/>
  <c r="M71" i="6"/>
  <c r="K71" i="6"/>
  <c r="J71" i="6"/>
  <c r="G71" i="6"/>
  <c r="E71" i="6"/>
  <c r="D71" i="6"/>
  <c r="AR71" i="6" s="1"/>
  <c r="C71" i="6"/>
  <c r="B71" i="6"/>
  <c r="AR70" i="6"/>
  <c r="AP70" i="6"/>
  <c r="AM70" i="6"/>
  <c r="AL70" i="6"/>
  <c r="AH70" i="6"/>
  <c r="AF70" i="6"/>
  <c r="AE70" i="6"/>
  <c r="AA70" i="6"/>
  <c r="Z70" i="6"/>
  <c r="T70" i="6"/>
  <c r="P70" i="6"/>
  <c r="L70" i="6"/>
  <c r="K70" i="6"/>
  <c r="G70" i="6"/>
  <c r="E70" i="6"/>
  <c r="D70" i="6"/>
  <c r="C70" i="6"/>
  <c r="B70" i="6"/>
  <c r="AO69" i="6"/>
  <c r="AI69" i="6"/>
  <c r="AA69" i="6"/>
  <c r="T69" i="6"/>
  <c r="M69" i="6"/>
  <c r="E69" i="6"/>
  <c r="D69" i="6"/>
  <c r="C69" i="6"/>
  <c r="B69" i="6"/>
  <c r="AN68" i="6"/>
  <c r="Y68" i="6"/>
  <c r="R68" i="6"/>
  <c r="L68" i="6"/>
  <c r="E68" i="6"/>
  <c r="D68" i="6"/>
  <c r="C68" i="6"/>
  <c r="B68" i="6"/>
  <c r="AS67" i="6"/>
  <c r="AQ67" i="6"/>
  <c r="AP67" i="6"/>
  <c r="AO67" i="6"/>
  <c r="AM67" i="6"/>
  <c r="AL67" i="6"/>
  <c r="AK67" i="6"/>
  <c r="AI67" i="6"/>
  <c r="AH67" i="6"/>
  <c r="AG67" i="6"/>
  <c r="AE67" i="6"/>
  <c r="AD67" i="6"/>
  <c r="AA67" i="6"/>
  <c r="Y67" i="6"/>
  <c r="W67" i="6"/>
  <c r="V67" i="6"/>
  <c r="U67" i="6"/>
  <c r="S67" i="6"/>
  <c r="R67" i="6"/>
  <c r="Q67" i="6"/>
  <c r="O67" i="6"/>
  <c r="N67" i="6"/>
  <c r="M67" i="6"/>
  <c r="K67" i="6"/>
  <c r="J67" i="6"/>
  <c r="I67" i="6"/>
  <c r="G67" i="6"/>
  <c r="E67" i="6"/>
  <c r="D67" i="6"/>
  <c r="AR67" i="6" s="1"/>
  <c r="C67" i="6"/>
  <c r="B67" i="6"/>
  <c r="AQ66" i="6"/>
  <c r="AP66" i="6"/>
  <c r="AN66" i="6"/>
  <c r="AJ66" i="6"/>
  <c r="AI66" i="6"/>
  <c r="AF66" i="6"/>
  <c r="AD66" i="6"/>
  <c r="AA66" i="6"/>
  <c r="Z66" i="6"/>
  <c r="T66" i="6"/>
  <c r="S66" i="6"/>
  <c r="O66" i="6"/>
  <c r="N66" i="6"/>
  <c r="K66" i="6"/>
  <c r="E66" i="6"/>
  <c r="D66" i="6"/>
  <c r="C66" i="6"/>
  <c r="B66" i="6"/>
  <c r="AN65" i="6"/>
  <c r="Y65" i="6"/>
  <c r="S65" i="6"/>
  <c r="L65" i="6"/>
  <c r="E65" i="6"/>
  <c r="D65" i="6"/>
  <c r="C65" i="6"/>
  <c r="B65" i="6"/>
  <c r="AS64" i="6"/>
  <c r="AR64" i="6"/>
  <c r="AP64" i="6"/>
  <c r="AL64" i="6"/>
  <c r="AK64" i="6"/>
  <c r="AH64" i="6"/>
  <c r="AG64" i="6"/>
  <c r="AF64" i="6"/>
  <c r="AC64" i="6"/>
  <c r="AB64" i="6"/>
  <c r="X64" i="6"/>
  <c r="V64" i="6"/>
  <c r="U64" i="6"/>
  <c r="R64" i="6"/>
  <c r="Q64" i="6"/>
  <c r="P64" i="6"/>
  <c r="L64" i="6"/>
  <c r="J64" i="6"/>
  <c r="E64" i="6"/>
  <c r="D64" i="6"/>
  <c r="C64" i="6"/>
  <c r="B64" i="6"/>
  <c r="AS63" i="6"/>
  <c r="AQ63" i="6"/>
  <c r="AP63" i="6"/>
  <c r="AO63" i="6"/>
  <c r="AM63" i="6"/>
  <c r="AL63" i="6"/>
  <c r="AK63" i="6"/>
  <c r="AI63" i="6"/>
  <c r="AH63" i="6"/>
  <c r="AG63" i="6"/>
  <c r="AE63" i="6"/>
  <c r="AD63" i="6"/>
  <c r="AC63" i="6"/>
  <c r="Z63" i="6"/>
  <c r="Y63" i="6"/>
  <c r="S63" i="6"/>
  <c r="R63" i="6"/>
  <c r="Q63" i="6"/>
  <c r="O63" i="6"/>
  <c r="N63" i="6"/>
  <c r="M63" i="6"/>
  <c r="G63" i="6"/>
  <c r="E63" i="6"/>
  <c r="D63" i="6"/>
  <c r="AR63" i="6" s="1"/>
  <c r="C63" i="6"/>
  <c r="B63" i="6"/>
  <c r="AN62" i="6"/>
  <c r="AH62" i="6"/>
  <c r="Z62" i="6"/>
  <c r="S62" i="6"/>
  <c r="L62" i="6"/>
  <c r="E62" i="6"/>
  <c r="D62" i="6"/>
  <c r="C62" i="6"/>
  <c r="B62" i="6"/>
  <c r="AS61" i="6"/>
  <c r="AR61" i="6"/>
  <c r="AQ61" i="6"/>
  <c r="AN61" i="6"/>
  <c r="AM61" i="6"/>
  <c r="AK61" i="6"/>
  <c r="AI61" i="6"/>
  <c r="AG61" i="6"/>
  <c r="AC61" i="6"/>
  <c r="AB61" i="6"/>
  <c r="AA61" i="6"/>
  <c r="X61" i="6"/>
  <c r="W61" i="6"/>
  <c r="U61" i="6"/>
  <c r="S61" i="6"/>
  <c r="Q61" i="6"/>
  <c r="P61" i="6"/>
  <c r="M61" i="6"/>
  <c r="K61" i="6"/>
  <c r="G61" i="6"/>
  <c r="E61" i="6"/>
  <c r="D61" i="6"/>
  <c r="C61" i="6"/>
  <c r="B61" i="6"/>
  <c r="AR60" i="6"/>
  <c r="AP60" i="6"/>
  <c r="AO60" i="6"/>
  <c r="AK60" i="6"/>
  <c r="AJ60" i="6"/>
  <c r="AG60" i="6"/>
  <c r="AD60" i="6"/>
  <c r="Z60" i="6"/>
  <c r="V60" i="6"/>
  <c r="U60" i="6"/>
  <c r="P60" i="6"/>
  <c r="N60" i="6"/>
  <c r="L60" i="6"/>
  <c r="I60" i="6"/>
  <c r="E60" i="6"/>
  <c r="D60" i="6"/>
  <c r="C60" i="6"/>
  <c r="B60" i="6"/>
  <c r="AS59" i="6"/>
  <c r="AQ59" i="6"/>
  <c r="AP59" i="6"/>
  <c r="AO59" i="6"/>
  <c r="AM59" i="6"/>
  <c r="AL59" i="6"/>
  <c r="AK59" i="6"/>
  <c r="AI59" i="6"/>
  <c r="AH59" i="6"/>
  <c r="AG59" i="6"/>
  <c r="AE59" i="6"/>
  <c r="AD59" i="6"/>
  <c r="AC59" i="6"/>
  <c r="AA59" i="6"/>
  <c r="Z59" i="6"/>
  <c r="Y59" i="6"/>
  <c r="U59" i="6"/>
  <c r="S59" i="6"/>
  <c r="R59" i="6"/>
  <c r="Q59" i="6"/>
  <c r="O59" i="6"/>
  <c r="M59" i="6"/>
  <c r="K59" i="6"/>
  <c r="I59" i="6"/>
  <c r="G59" i="6"/>
  <c r="E59" i="6"/>
  <c r="D59" i="6"/>
  <c r="AR59" i="6" s="1"/>
  <c r="C59" i="6"/>
  <c r="B59" i="6"/>
  <c r="E58" i="6"/>
  <c r="D58" i="6"/>
  <c r="AQ58" i="6" s="1"/>
  <c r="C58" i="6"/>
  <c r="B58" i="6"/>
  <c r="AQ57" i="6"/>
  <c r="AJ57" i="6"/>
  <c r="AB57" i="6"/>
  <c r="O57" i="6"/>
  <c r="G57" i="6"/>
  <c r="E57" i="6"/>
  <c r="D57" i="6"/>
  <c r="AR57" i="6" s="1"/>
  <c r="C57" i="6"/>
  <c r="B57" i="6"/>
  <c r="AS56" i="6"/>
  <c r="AO56" i="6"/>
  <c r="AK56" i="6"/>
  <c r="AH56" i="6"/>
  <c r="AD56" i="6"/>
  <c r="Z56" i="6"/>
  <c r="X56" i="6"/>
  <c r="T56" i="6"/>
  <c r="P56" i="6"/>
  <c r="M56" i="6"/>
  <c r="I56" i="6"/>
  <c r="E56" i="6"/>
  <c r="D56" i="6"/>
  <c r="C56" i="6"/>
  <c r="B56" i="6"/>
  <c r="AS55" i="6"/>
  <c r="AQ55" i="6"/>
  <c r="AP55" i="6"/>
  <c r="AO55" i="6"/>
  <c r="AM55" i="6"/>
  <c r="AL55" i="6"/>
  <c r="AK55" i="6"/>
  <c r="AI55" i="6"/>
  <c r="AH55" i="6"/>
  <c r="AG55" i="6"/>
  <c r="AD55" i="6"/>
  <c r="AC55" i="6"/>
  <c r="AA55" i="6"/>
  <c r="Z55" i="6"/>
  <c r="Y55" i="6"/>
  <c r="W55" i="6"/>
  <c r="V55" i="6"/>
  <c r="U55" i="6"/>
  <c r="S55" i="6"/>
  <c r="Q55" i="6"/>
  <c r="O55" i="6"/>
  <c r="N55" i="6"/>
  <c r="M55" i="6"/>
  <c r="K55" i="6"/>
  <c r="J55" i="6"/>
  <c r="I55" i="6"/>
  <c r="G55" i="6"/>
  <c r="E55" i="6"/>
  <c r="D55" i="6"/>
  <c r="AR55" i="6" s="1"/>
  <c r="C55" i="6"/>
  <c r="B55" i="6"/>
  <c r="AR54" i="6"/>
  <c r="AQ54" i="6"/>
  <c r="AP54" i="6"/>
  <c r="AM54" i="6"/>
  <c r="AL54" i="6"/>
  <c r="AJ54" i="6"/>
  <c r="AH54" i="6"/>
  <c r="AF54" i="6"/>
  <c r="AE54" i="6"/>
  <c r="AB54" i="6"/>
  <c r="AA54" i="6"/>
  <c r="Z54" i="6"/>
  <c r="W54" i="6"/>
  <c r="V54" i="6"/>
  <c r="T54" i="6"/>
  <c r="R54" i="6"/>
  <c r="P54" i="6"/>
  <c r="O54" i="6"/>
  <c r="L54" i="6"/>
  <c r="K54" i="6"/>
  <c r="J54" i="6"/>
  <c r="G54" i="6"/>
  <c r="E54" i="6"/>
  <c r="D54" i="6"/>
  <c r="C54" i="6"/>
  <c r="B54" i="6"/>
  <c r="AS53" i="6"/>
  <c r="AQ53" i="6"/>
  <c r="AO53" i="6"/>
  <c r="AN53" i="6"/>
  <c r="AK53" i="6"/>
  <c r="AJ53" i="6"/>
  <c r="AI53" i="6"/>
  <c r="AF53" i="6"/>
  <c r="AE53" i="6"/>
  <c r="AC53" i="6"/>
  <c r="AA53" i="6"/>
  <c r="Z53" i="6"/>
  <c r="Y53" i="6"/>
  <c r="W53" i="6"/>
  <c r="V53" i="6"/>
  <c r="U53" i="6"/>
  <c r="S53" i="6"/>
  <c r="R53" i="6"/>
  <c r="Q53" i="6"/>
  <c r="O53" i="6"/>
  <c r="N53" i="6"/>
  <c r="M53" i="6"/>
  <c r="K53" i="6"/>
  <c r="J53" i="6"/>
  <c r="I53" i="6"/>
  <c r="G53" i="6"/>
  <c r="E53" i="6"/>
  <c r="D53" i="6"/>
  <c r="C53" i="6"/>
  <c r="B53" i="6"/>
  <c r="AI52" i="6"/>
  <c r="N52" i="6"/>
  <c r="E52" i="6"/>
  <c r="D52" i="6"/>
  <c r="C52" i="6"/>
  <c r="B52" i="6"/>
  <c r="AR51" i="6"/>
  <c r="AM51" i="6"/>
  <c r="AG51" i="6"/>
  <c r="AB51" i="6"/>
  <c r="W51" i="6"/>
  <c r="Q51" i="6"/>
  <c r="L51" i="6"/>
  <c r="G51" i="6"/>
  <c r="E51" i="6"/>
  <c r="D51" i="6"/>
  <c r="AS51" i="6" s="1"/>
  <c r="C51" i="6"/>
  <c r="B51" i="6"/>
  <c r="AS50" i="6"/>
  <c r="AP50" i="6"/>
  <c r="AN50" i="6"/>
  <c r="AK50" i="6"/>
  <c r="AF50" i="6"/>
  <c r="AC50" i="6"/>
  <c r="Z50" i="6"/>
  <c r="X50" i="6"/>
  <c r="U50" i="6"/>
  <c r="R50" i="6"/>
  <c r="P50" i="6"/>
  <c r="M50" i="6"/>
  <c r="J50" i="6"/>
  <c r="E50" i="6"/>
  <c r="D50" i="6"/>
  <c r="C50" i="6"/>
  <c r="B50" i="6"/>
  <c r="AS49" i="6"/>
  <c r="AQ49" i="6"/>
  <c r="AP49" i="6"/>
  <c r="AO49" i="6"/>
  <c r="AM49" i="6"/>
  <c r="AL49" i="6"/>
  <c r="AI49" i="6"/>
  <c r="AH49" i="6"/>
  <c r="AG49" i="6"/>
  <c r="Z49" i="6"/>
  <c r="W49" i="6"/>
  <c r="V49" i="6"/>
  <c r="U49" i="6"/>
  <c r="S49" i="6"/>
  <c r="R49" i="6"/>
  <c r="Q49" i="6"/>
  <c r="O49" i="6"/>
  <c r="N49" i="6"/>
  <c r="M49" i="6"/>
  <c r="K49" i="6"/>
  <c r="J49" i="6"/>
  <c r="I49" i="6"/>
  <c r="G49" i="6"/>
  <c r="E49" i="6"/>
  <c r="D49" i="6"/>
  <c r="AR49" i="6" s="1"/>
  <c r="C49" i="6"/>
  <c r="B49" i="6"/>
  <c r="AR48" i="6"/>
  <c r="AQ48" i="6"/>
  <c r="AP48" i="6"/>
  <c r="AL48" i="6"/>
  <c r="AH48" i="6"/>
  <c r="AF48" i="6"/>
  <c r="AE48" i="6"/>
  <c r="AB48" i="6"/>
  <c r="AA48" i="6"/>
  <c r="Z48" i="6"/>
  <c r="W48" i="6"/>
  <c r="V48" i="6"/>
  <c r="T48" i="6"/>
  <c r="R48" i="6"/>
  <c r="P48" i="6"/>
  <c r="O48" i="6"/>
  <c r="L48" i="6"/>
  <c r="K48" i="6"/>
  <c r="G48" i="6"/>
  <c r="E48" i="6"/>
  <c r="D48" i="6"/>
  <c r="C48" i="6"/>
  <c r="B48" i="6"/>
  <c r="AS47" i="6"/>
  <c r="AQ47" i="6"/>
  <c r="AN47" i="6"/>
  <c r="AK47" i="6"/>
  <c r="AF47" i="6"/>
  <c r="AC47" i="6"/>
  <c r="AA47" i="6"/>
  <c r="S47" i="6"/>
  <c r="P47" i="6"/>
  <c r="M47" i="6"/>
  <c r="K47" i="6"/>
  <c r="E47" i="6"/>
  <c r="D47" i="6"/>
  <c r="C47" i="6"/>
  <c r="B47" i="6"/>
  <c r="AJ46" i="6"/>
  <c r="Y46" i="6"/>
  <c r="N46" i="6"/>
  <c r="E46" i="6"/>
  <c r="D46" i="6"/>
  <c r="AO46" i="6" s="1"/>
  <c r="C46" i="6"/>
  <c r="B46" i="6"/>
  <c r="AS45" i="6"/>
  <c r="AQ45" i="6"/>
  <c r="AP45" i="6"/>
  <c r="AO45" i="6"/>
  <c r="AM45" i="6"/>
  <c r="AL45" i="6"/>
  <c r="AK45" i="6"/>
  <c r="AI45" i="6"/>
  <c r="AE45" i="6"/>
  <c r="AD45" i="6"/>
  <c r="AC45" i="6"/>
  <c r="AA45" i="6"/>
  <c r="Z45" i="6"/>
  <c r="Y45" i="6"/>
  <c r="W45" i="6"/>
  <c r="V45" i="6"/>
  <c r="U45" i="6"/>
  <c r="S45" i="6"/>
  <c r="R45" i="6"/>
  <c r="Q45" i="6"/>
  <c r="O45" i="6"/>
  <c r="N45" i="6"/>
  <c r="M45" i="6"/>
  <c r="J45" i="6"/>
  <c r="I45" i="6"/>
  <c r="G45" i="6"/>
  <c r="E45" i="6"/>
  <c r="D45" i="6"/>
  <c r="AR45" i="6" s="1"/>
  <c r="C45" i="6"/>
  <c r="B45" i="6"/>
  <c r="E44" i="6"/>
  <c r="D44" i="6"/>
  <c r="C44" i="6"/>
  <c r="B44" i="6"/>
  <c r="AO43" i="6"/>
  <c r="AM43" i="6"/>
  <c r="AJ43" i="6"/>
  <c r="AE43" i="6"/>
  <c r="AB43" i="6"/>
  <c r="Q43" i="6"/>
  <c r="O43" i="6"/>
  <c r="G43" i="6"/>
  <c r="E43" i="6"/>
  <c r="D43" i="6"/>
  <c r="C43" i="6"/>
  <c r="B43" i="6"/>
  <c r="AS42" i="6"/>
  <c r="AR42" i="6"/>
  <c r="AP42" i="6"/>
  <c r="AN42" i="6"/>
  <c r="AH42" i="6"/>
  <c r="AG42" i="6"/>
  <c r="AF42" i="6"/>
  <c r="V42" i="6"/>
  <c r="U42" i="6"/>
  <c r="R42" i="6"/>
  <c r="Q42" i="6"/>
  <c r="P42" i="6"/>
  <c r="M42" i="6"/>
  <c r="L42" i="6"/>
  <c r="J42" i="6"/>
  <c r="E42" i="6"/>
  <c r="D42" i="6"/>
  <c r="C42" i="6"/>
  <c r="B42" i="6"/>
  <c r="AS41" i="6"/>
  <c r="AQ41" i="6"/>
  <c r="AP41" i="6"/>
  <c r="AO41" i="6"/>
  <c r="AL41" i="6"/>
  <c r="AK41" i="6"/>
  <c r="AI41" i="6"/>
  <c r="AH41" i="6"/>
  <c r="AE41" i="6"/>
  <c r="AD41" i="6"/>
  <c r="AC41" i="6"/>
  <c r="AA41" i="6"/>
  <c r="Z41" i="6"/>
  <c r="Y41" i="6"/>
  <c r="W41" i="6"/>
  <c r="V41" i="6"/>
  <c r="U41" i="6"/>
  <c r="S41" i="6"/>
  <c r="R41" i="6"/>
  <c r="Q41" i="6"/>
  <c r="O41" i="6"/>
  <c r="K41" i="6"/>
  <c r="J41" i="6"/>
  <c r="I41" i="6"/>
  <c r="G41" i="6"/>
  <c r="E41" i="6"/>
  <c r="D41" i="6"/>
  <c r="AR41" i="6" s="1"/>
  <c r="C41" i="6"/>
  <c r="B41" i="6"/>
  <c r="AR40" i="6"/>
  <c r="AP40" i="6"/>
  <c r="AM40" i="6"/>
  <c r="AH40" i="6"/>
  <c r="AE40" i="6"/>
  <c r="AB40" i="6"/>
  <c r="Z40" i="6"/>
  <c r="W40" i="6"/>
  <c r="T40" i="6"/>
  <c r="R40" i="6"/>
  <c r="O40" i="6"/>
  <c r="L40" i="6"/>
  <c r="J40" i="6"/>
  <c r="G40" i="6"/>
  <c r="E40" i="6"/>
  <c r="D40" i="6"/>
  <c r="C40" i="6"/>
  <c r="B40" i="6"/>
  <c r="AS39" i="6"/>
  <c r="AR39" i="6"/>
  <c r="AQ39" i="6"/>
  <c r="AN39" i="6"/>
  <c r="AM39" i="6"/>
  <c r="AK39" i="6"/>
  <c r="AI39" i="6"/>
  <c r="AG39" i="6"/>
  <c r="AF39" i="6"/>
  <c r="AC39" i="6"/>
  <c r="AA39" i="6"/>
  <c r="X39" i="6"/>
  <c r="W39" i="6"/>
  <c r="U39" i="6"/>
  <c r="S39" i="6"/>
  <c r="Q39" i="6"/>
  <c r="M39" i="6"/>
  <c r="L39" i="6"/>
  <c r="K39" i="6"/>
  <c r="G39" i="6"/>
  <c r="E39" i="6"/>
  <c r="D39" i="6"/>
  <c r="C39" i="6"/>
  <c r="B39" i="6"/>
  <c r="AO38" i="6"/>
  <c r="AL38" i="6"/>
  <c r="AJ38" i="6"/>
  <c r="AD38" i="6"/>
  <c r="AB38" i="6"/>
  <c r="Y38" i="6"/>
  <c r="T38" i="6"/>
  <c r="Q38" i="6"/>
  <c r="N38" i="6"/>
  <c r="I38" i="6"/>
  <c r="E38" i="6"/>
  <c r="D38" i="6"/>
  <c r="C38" i="6"/>
  <c r="B38" i="6"/>
  <c r="AS37" i="6"/>
  <c r="AP37" i="6"/>
  <c r="AM37" i="6"/>
  <c r="AK37" i="6"/>
  <c r="AH37" i="6"/>
  <c r="AE37" i="6"/>
  <c r="AC37" i="6"/>
  <c r="Z37" i="6"/>
  <c r="W37" i="6"/>
  <c r="R37" i="6"/>
  <c r="J37" i="6"/>
  <c r="G37" i="6"/>
  <c r="E37" i="6"/>
  <c r="D37" i="6"/>
  <c r="C37" i="6"/>
  <c r="B37" i="6"/>
  <c r="AR36" i="6"/>
  <c r="AN36" i="6"/>
  <c r="AL36" i="6"/>
  <c r="AJ36" i="6"/>
  <c r="AB36" i="6"/>
  <c r="X36" i="6"/>
  <c r="V36" i="6"/>
  <c r="T36" i="6"/>
  <c r="P36" i="6"/>
  <c r="N36" i="6"/>
  <c r="L36" i="6"/>
  <c r="E36" i="6"/>
  <c r="D36" i="6"/>
  <c r="C36" i="6"/>
  <c r="B36" i="6"/>
  <c r="AS35" i="6"/>
  <c r="AQ35" i="6"/>
  <c r="AP35" i="6"/>
  <c r="AO35" i="6"/>
  <c r="AM35" i="6"/>
  <c r="AL35" i="6"/>
  <c r="AK35" i="6"/>
  <c r="AI35" i="6"/>
  <c r="AH35" i="6"/>
  <c r="AG35" i="6"/>
  <c r="AE35" i="6"/>
  <c r="AD35" i="6"/>
  <c r="AC35" i="6"/>
  <c r="AA35" i="6"/>
  <c r="Z35" i="6"/>
  <c r="Y35" i="6"/>
  <c r="W35" i="6"/>
  <c r="V35" i="6"/>
  <c r="U35" i="6"/>
  <c r="S35" i="6"/>
  <c r="R35" i="6"/>
  <c r="Q35" i="6"/>
  <c r="O35" i="6"/>
  <c r="N35" i="6"/>
  <c r="M35" i="6"/>
  <c r="K35" i="6"/>
  <c r="J35" i="6"/>
  <c r="I35" i="6"/>
  <c r="G35" i="6"/>
  <c r="E35" i="6"/>
  <c r="D35" i="6"/>
  <c r="AR35" i="6" s="1"/>
  <c r="C35" i="6"/>
  <c r="B35" i="6"/>
  <c r="AR34" i="6"/>
  <c r="AN34" i="6"/>
  <c r="AJ34" i="6"/>
  <c r="AF34" i="6"/>
  <c r="AB34" i="6"/>
  <c r="X34" i="6"/>
  <c r="T34" i="6"/>
  <c r="P34" i="6"/>
  <c r="E34" i="6"/>
  <c r="D34" i="6"/>
  <c r="AL34" i="6" s="1"/>
  <c r="C34" i="6"/>
  <c r="B34" i="6"/>
  <c r="AS33" i="6"/>
  <c r="AM33" i="6"/>
  <c r="AG33" i="6"/>
  <c r="AB33" i="6"/>
  <c r="W33" i="6"/>
  <c r="Q33" i="6"/>
  <c r="L33" i="6"/>
  <c r="G33" i="6"/>
  <c r="E33" i="6"/>
  <c r="D33" i="6"/>
  <c r="AN33" i="6" s="1"/>
  <c r="C33" i="6"/>
  <c r="B33" i="6"/>
  <c r="AS32" i="6"/>
  <c r="AP32" i="6"/>
  <c r="AN32" i="6"/>
  <c r="AK32" i="6"/>
  <c r="AH32" i="6"/>
  <c r="AF32" i="6"/>
  <c r="AC32" i="6"/>
  <c r="Z32" i="6"/>
  <c r="U32" i="6"/>
  <c r="R32" i="6"/>
  <c r="P32" i="6"/>
  <c r="M32" i="6"/>
  <c r="J32" i="6"/>
  <c r="E32" i="6"/>
  <c r="D32" i="6"/>
  <c r="AR32" i="6" s="1"/>
  <c r="C32" i="6"/>
  <c r="B32" i="6"/>
  <c r="AS31" i="6"/>
  <c r="AQ31" i="6"/>
  <c r="AP31" i="6"/>
  <c r="AO31" i="6"/>
  <c r="AM31" i="6"/>
  <c r="AL31" i="6"/>
  <c r="AK31" i="6"/>
  <c r="AI31" i="6"/>
  <c r="AH31" i="6"/>
  <c r="AG31" i="6"/>
  <c r="AE31" i="6"/>
  <c r="AD31" i="6"/>
  <c r="AC31" i="6"/>
  <c r="AA31" i="6"/>
  <c r="Z31" i="6"/>
  <c r="Y31" i="6"/>
  <c r="W31" i="6"/>
  <c r="V31" i="6"/>
  <c r="U31" i="6"/>
  <c r="S31" i="6"/>
  <c r="Q31" i="6"/>
  <c r="O31" i="6"/>
  <c r="N31" i="6"/>
  <c r="K31" i="6"/>
  <c r="J31" i="6"/>
  <c r="I31" i="6"/>
  <c r="G31" i="6"/>
  <c r="E31" i="6"/>
  <c r="D31" i="6"/>
  <c r="AR31" i="6" s="1"/>
  <c r="C31" i="6"/>
  <c r="B31" i="6"/>
  <c r="AR30" i="6"/>
  <c r="AQ30" i="6"/>
  <c r="AP30" i="6"/>
  <c r="AM30" i="6"/>
  <c r="AL30" i="6"/>
  <c r="AJ30" i="6"/>
  <c r="AH30" i="6"/>
  <c r="AF30" i="6"/>
  <c r="AE30" i="6"/>
  <c r="AB30" i="6"/>
  <c r="AA30" i="6"/>
  <c r="Z30" i="6"/>
  <c r="W30" i="6"/>
  <c r="V30" i="6"/>
  <c r="T30" i="6"/>
  <c r="R30" i="6"/>
  <c r="P30" i="6"/>
  <c r="O30" i="6"/>
  <c r="L30" i="6"/>
  <c r="K30" i="6"/>
  <c r="J30" i="6"/>
  <c r="G30" i="6"/>
  <c r="E30" i="6"/>
  <c r="D30" i="6"/>
  <c r="C30" i="6"/>
  <c r="B30" i="6"/>
  <c r="AS29" i="6"/>
  <c r="AQ29" i="6"/>
  <c r="AN29" i="6"/>
  <c r="AK29" i="6"/>
  <c r="AI29" i="6"/>
  <c r="AF29" i="6"/>
  <c r="AC29" i="6"/>
  <c r="AA29" i="6"/>
  <c r="X29" i="6"/>
  <c r="S29" i="6"/>
  <c r="M29" i="6"/>
  <c r="K29" i="6"/>
  <c r="E29" i="6"/>
  <c r="D29" i="6"/>
  <c r="AR29" i="6" s="1"/>
  <c r="C29" i="6"/>
  <c r="B29" i="6"/>
  <c r="E28" i="6"/>
  <c r="D28" i="6"/>
  <c r="C28" i="6"/>
  <c r="B28" i="6"/>
  <c r="AS27" i="6"/>
  <c r="AQ27" i="6"/>
  <c r="AP27" i="6"/>
  <c r="AO27" i="6"/>
  <c r="AM27" i="6"/>
  <c r="AK27" i="6"/>
  <c r="AI27" i="6"/>
  <c r="AH27" i="6"/>
  <c r="AG27" i="6"/>
  <c r="Y27" i="6"/>
  <c r="W27" i="6"/>
  <c r="V27" i="6"/>
  <c r="U27" i="6"/>
  <c r="S27" i="6"/>
  <c r="R27" i="6"/>
  <c r="Q27" i="6"/>
  <c r="O27" i="6"/>
  <c r="N27" i="6"/>
  <c r="M27" i="6"/>
  <c r="K27" i="6"/>
  <c r="J27" i="6"/>
  <c r="I27" i="6"/>
  <c r="G27" i="6"/>
  <c r="E27" i="6"/>
  <c r="D27" i="6"/>
  <c r="AR27" i="6" s="1"/>
  <c r="C27" i="6"/>
  <c r="B27" i="6"/>
  <c r="AQ26" i="6"/>
  <c r="AL26" i="6"/>
  <c r="AA26" i="6"/>
  <c r="V26" i="6"/>
  <c r="P26" i="6"/>
  <c r="E26" i="6"/>
  <c r="D26" i="6"/>
  <c r="AR26" i="6" s="1"/>
  <c r="C26" i="6"/>
  <c r="B26" i="6"/>
  <c r="E25" i="6"/>
  <c r="D25" i="6"/>
  <c r="C25" i="6"/>
  <c r="B25" i="6"/>
  <c r="AS24" i="6"/>
  <c r="AR24" i="6"/>
  <c r="AP24" i="6"/>
  <c r="AK24" i="6"/>
  <c r="AH24" i="6"/>
  <c r="AF24" i="6"/>
  <c r="AC24" i="6"/>
  <c r="AB24" i="6"/>
  <c r="V24" i="6"/>
  <c r="U24" i="6"/>
  <c r="R24" i="6"/>
  <c r="Q24" i="6"/>
  <c r="P24" i="6"/>
  <c r="M24" i="6"/>
  <c r="L24" i="6"/>
  <c r="J24" i="6"/>
  <c r="E24" i="6"/>
  <c r="D24" i="6"/>
  <c r="C24" i="6"/>
  <c r="B24" i="6"/>
  <c r="AS23" i="6"/>
  <c r="AQ23" i="6"/>
  <c r="AP23" i="6"/>
  <c r="AO23" i="6"/>
  <c r="AM23" i="6"/>
  <c r="AL23" i="6"/>
  <c r="AK23" i="6"/>
  <c r="AI23" i="6"/>
  <c r="AH23" i="6"/>
  <c r="AG23" i="6"/>
  <c r="AE23" i="6"/>
  <c r="AD23" i="6"/>
  <c r="AC23" i="6"/>
  <c r="AA23" i="6"/>
  <c r="Z23" i="6"/>
  <c r="Y23" i="6"/>
  <c r="V23" i="6"/>
  <c r="S23" i="6"/>
  <c r="R23" i="6"/>
  <c r="O23" i="6"/>
  <c r="N23" i="6"/>
  <c r="M23" i="6"/>
  <c r="K23" i="6"/>
  <c r="J23" i="6"/>
  <c r="G23" i="6"/>
  <c r="E23" i="6"/>
  <c r="D23" i="6"/>
  <c r="AR23" i="6" s="1"/>
  <c r="C23" i="6"/>
  <c r="B23" i="6"/>
  <c r="AR22" i="6"/>
  <c r="AP22" i="6"/>
  <c r="AM22" i="6"/>
  <c r="AJ22" i="6"/>
  <c r="AH22" i="6"/>
  <c r="AE22" i="6"/>
  <c r="AB22" i="6"/>
  <c r="Z22" i="6"/>
  <c r="W22" i="6"/>
  <c r="R22" i="6"/>
  <c r="O22" i="6"/>
  <c r="L22" i="6"/>
  <c r="J22" i="6"/>
  <c r="G22" i="6"/>
  <c r="E22" i="6"/>
  <c r="D22" i="6"/>
  <c r="AQ22" i="6" s="1"/>
  <c r="C22" i="6"/>
  <c r="B22" i="6"/>
  <c r="AS21" i="6"/>
  <c r="AR21" i="6"/>
  <c r="AQ21" i="6"/>
  <c r="AN21" i="6"/>
  <c r="AM21" i="6"/>
  <c r="AK21" i="6"/>
  <c r="AI21" i="6"/>
  <c r="AG21" i="6"/>
  <c r="AF21" i="6"/>
  <c r="AC21" i="6"/>
  <c r="AB21" i="6"/>
  <c r="AA21" i="6"/>
  <c r="X21" i="6"/>
  <c r="W21" i="6"/>
  <c r="U21" i="6"/>
  <c r="S21" i="6"/>
  <c r="Q21" i="6"/>
  <c r="P21" i="6"/>
  <c r="M21" i="6"/>
  <c r="L21" i="6"/>
  <c r="K21" i="6"/>
  <c r="G21" i="6"/>
  <c r="E21" i="6"/>
  <c r="D21" i="6"/>
  <c r="C21" i="6"/>
  <c r="B21" i="6"/>
  <c r="AR20" i="6"/>
  <c r="AB20" i="6"/>
  <c r="V20" i="6"/>
  <c r="L20" i="6"/>
  <c r="E20" i="6"/>
  <c r="D20" i="6"/>
  <c r="AS20" i="6" s="1"/>
  <c r="C20" i="6"/>
  <c r="B20" i="6"/>
  <c r="AS19" i="6"/>
  <c r="AQ19" i="6"/>
  <c r="AP19" i="6"/>
  <c r="AO19" i="6"/>
  <c r="AM19" i="6"/>
  <c r="AL19" i="6"/>
  <c r="AK19" i="6"/>
  <c r="AH19" i="6"/>
  <c r="AG19" i="6"/>
  <c r="AE19" i="6"/>
  <c r="AC19" i="6"/>
  <c r="AA19" i="6"/>
  <c r="Z19" i="6"/>
  <c r="Y19" i="6"/>
  <c r="U19" i="6"/>
  <c r="Q19" i="6"/>
  <c r="O19" i="6"/>
  <c r="M19" i="6"/>
  <c r="K19" i="6"/>
  <c r="J19" i="6"/>
  <c r="I19" i="6"/>
  <c r="G19" i="6"/>
  <c r="E19" i="6"/>
  <c r="D19" i="6"/>
  <c r="AR19" i="6" s="1"/>
  <c r="C19" i="6"/>
  <c r="B19" i="6"/>
  <c r="E18" i="6"/>
  <c r="D18" i="6"/>
  <c r="C18" i="6"/>
  <c r="B18" i="6"/>
  <c r="AR17" i="6"/>
  <c r="AM17" i="6"/>
  <c r="AG17" i="6"/>
  <c r="AB17" i="6"/>
  <c r="W17" i="6"/>
  <c r="L17" i="6"/>
  <c r="G17" i="6"/>
  <c r="E17" i="6"/>
  <c r="D17" i="6"/>
  <c r="AS17" i="6" s="1"/>
  <c r="C17" i="6"/>
  <c r="B17" i="6"/>
  <c r="AS16" i="6"/>
  <c r="AP16" i="6"/>
  <c r="AN16" i="6"/>
  <c r="AK16" i="6"/>
  <c r="AF16" i="6"/>
  <c r="U16" i="6"/>
  <c r="R16" i="6"/>
  <c r="P16" i="6"/>
  <c r="M16" i="6"/>
  <c r="J16" i="6"/>
  <c r="E16" i="6"/>
  <c r="D16" i="6"/>
  <c r="AR16" i="6" s="1"/>
  <c r="C16" i="6"/>
  <c r="B16" i="6"/>
  <c r="AS15" i="6"/>
  <c r="AQ15" i="6"/>
  <c r="AP15" i="6"/>
  <c r="AO15" i="6"/>
  <c r="AM15" i="6"/>
  <c r="AK15" i="6"/>
  <c r="AI15" i="6"/>
  <c r="AH15" i="6"/>
  <c r="AG15" i="6"/>
  <c r="AE15" i="6"/>
  <c r="AD15" i="6"/>
  <c r="AC15" i="6"/>
  <c r="AA15" i="6"/>
  <c r="Z15" i="6"/>
  <c r="Y15" i="6"/>
  <c r="V15" i="6"/>
  <c r="R15" i="6"/>
  <c r="Q15" i="6"/>
  <c r="O15" i="6"/>
  <c r="M15" i="6"/>
  <c r="K15" i="6"/>
  <c r="J15" i="6"/>
  <c r="I15" i="6"/>
  <c r="G15" i="6"/>
  <c r="E15" i="6"/>
  <c r="D15" i="6"/>
  <c r="AR15" i="6" s="1"/>
  <c r="C15" i="6"/>
  <c r="B15" i="6"/>
  <c r="AR14" i="6"/>
  <c r="AQ14" i="6"/>
  <c r="AP14" i="6"/>
  <c r="AL14" i="6"/>
  <c r="AH14" i="6"/>
  <c r="AF14" i="6"/>
  <c r="AE14" i="6"/>
  <c r="AA14" i="6"/>
  <c r="Z14" i="6"/>
  <c r="W14" i="6"/>
  <c r="V14" i="6"/>
  <c r="T14" i="6"/>
  <c r="R14" i="6"/>
  <c r="P14" i="6"/>
  <c r="O14" i="6"/>
  <c r="L14" i="6"/>
  <c r="K14" i="6"/>
  <c r="J14" i="6"/>
  <c r="G14" i="6"/>
  <c r="E14" i="6"/>
  <c r="D14" i="6"/>
  <c r="C14" i="6"/>
  <c r="B14" i="6"/>
  <c r="AS13" i="6"/>
  <c r="AQ13" i="6"/>
  <c r="AN13" i="6"/>
  <c r="AK13" i="6"/>
  <c r="AI13" i="6"/>
  <c r="AF13" i="6"/>
  <c r="X13" i="6"/>
  <c r="U13" i="6"/>
  <c r="S13" i="6"/>
  <c r="P13" i="6"/>
  <c r="M13" i="6"/>
  <c r="E13" i="6"/>
  <c r="D13" i="6"/>
  <c r="AR13" i="6" s="1"/>
  <c r="C13" i="6"/>
  <c r="B13" i="6"/>
  <c r="E12" i="6"/>
  <c r="D12" i="6"/>
  <c r="C12" i="6"/>
  <c r="B12" i="6"/>
  <c r="AS11" i="6"/>
  <c r="AQ11" i="6"/>
  <c r="AP11" i="6"/>
  <c r="AO11" i="6"/>
  <c r="AM11" i="6"/>
  <c r="AL11" i="6"/>
  <c r="AK11" i="6"/>
  <c r="AI11" i="6"/>
  <c r="AH11" i="6"/>
  <c r="AG11" i="6"/>
  <c r="AC11" i="6"/>
  <c r="AA11" i="6"/>
  <c r="Z11" i="6"/>
  <c r="Y11" i="6"/>
  <c r="W11" i="6"/>
  <c r="V11" i="6"/>
  <c r="U11" i="6"/>
  <c r="S11" i="6"/>
  <c r="R11" i="6"/>
  <c r="Q11" i="6"/>
  <c r="M11" i="6"/>
  <c r="K11" i="6"/>
  <c r="J11" i="6"/>
  <c r="I11" i="6"/>
  <c r="G11" i="6"/>
  <c r="E11" i="6"/>
  <c r="D11" i="6"/>
  <c r="AR11" i="6" s="1"/>
  <c r="C11" i="6"/>
  <c r="B11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Q10" i="6"/>
  <c r="AL10" i="6"/>
  <c r="AF10" i="6"/>
  <c r="AA10" i="6"/>
  <c r="V10" i="6"/>
  <c r="P10" i="6"/>
  <c r="K10" i="6"/>
  <c r="E10" i="6"/>
  <c r="D10" i="6"/>
  <c r="AR10" i="6" s="1"/>
  <c r="C10" i="6"/>
  <c r="B10" i="6"/>
  <c r="E9" i="6"/>
  <c r="D9" i="6"/>
  <c r="C9" i="6"/>
  <c r="B9" i="6"/>
  <c r="A9" i="6"/>
  <c r="A10" i="6" s="1"/>
  <c r="AS8" i="6"/>
  <c r="AR8" i="6"/>
  <c r="AP8" i="6"/>
  <c r="AN8" i="6"/>
  <c r="AK8" i="6"/>
  <c r="AH8" i="6"/>
  <c r="AG8" i="6"/>
  <c r="AF8" i="6"/>
  <c r="AC8" i="6"/>
  <c r="AB8" i="6"/>
  <c r="Z8" i="6"/>
  <c r="X8" i="6"/>
  <c r="V8" i="6"/>
  <c r="U8" i="6"/>
  <c r="R8" i="6"/>
  <c r="Q8" i="6"/>
  <c r="P8" i="6"/>
  <c r="M8" i="6"/>
  <c r="L8" i="6"/>
  <c r="E8" i="6"/>
  <c r="D8" i="6"/>
  <c r="C8" i="6"/>
  <c r="B8" i="6"/>
  <c r="AS6" i="6"/>
  <c r="AO6" i="6"/>
  <c r="AN6" i="6"/>
  <c r="AN80" i="6" s="1"/>
  <c r="AM6" i="6"/>
  <c r="AM48" i="6" s="1"/>
  <c r="AL6" i="6"/>
  <c r="AL20" i="6" s="1"/>
  <c r="AK6" i="6"/>
  <c r="AJ6" i="6"/>
  <c r="AJ48" i="6" s="1"/>
  <c r="AI6" i="6"/>
  <c r="AI82" i="6" s="1"/>
  <c r="AH6" i="6"/>
  <c r="AH45" i="6" s="1"/>
  <c r="AG6" i="6"/>
  <c r="AG41" i="6" s="1"/>
  <c r="AF6" i="6"/>
  <c r="AF61" i="6" s="1"/>
  <c r="AE6" i="6"/>
  <c r="AE27" i="6" s="1"/>
  <c r="AD6" i="6"/>
  <c r="AD27" i="6" s="1"/>
  <c r="AC6" i="6"/>
  <c r="AC13" i="6" s="1"/>
  <c r="AB6" i="6"/>
  <c r="AB89" i="6" s="1"/>
  <c r="AA6" i="6"/>
  <c r="AA63" i="6" s="1"/>
  <c r="Z6" i="6"/>
  <c r="Z42" i="6" s="1"/>
  <c r="Y6" i="6"/>
  <c r="Y49" i="6" s="1"/>
  <c r="X6" i="6"/>
  <c r="X16" i="6" s="1"/>
  <c r="W6" i="6"/>
  <c r="W19" i="6" s="1"/>
  <c r="V6" i="6"/>
  <c r="V19" i="6" s="1"/>
  <c r="U6" i="6"/>
  <c r="U29" i="6" s="1"/>
  <c r="T6" i="6"/>
  <c r="T22" i="6" s="1"/>
  <c r="S6" i="6"/>
  <c r="S15" i="6" s="1"/>
  <c r="R6" i="6"/>
  <c r="Q6" i="6"/>
  <c r="Q23" i="6" s="1"/>
  <c r="P6" i="6"/>
  <c r="P80" i="6" s="1"/>
  <c r="O6" i="6"/>
  <c r="O11" i="6" s="1"/>
  <c r="N6" i="6"/>
  <c r="N11" i="6" s="1"/>
  <c r="M6" i="6"/>
  <c r="L6" i="6"/>
  <c r="L34" i="6" s="1"/>
  <c r="K6" i="6"/>
  <c r="K26" i="6" s="1"/>
  <c r="J6" i="6"/>
  <c r="J48" i="6" s="1"/>
  <c r="I6" i="6"/>
  <c r="I43" i="6" s="1"/>
  <c r="A4" i="6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E3" i="5"/>
  <c r="U3" i="5" s="1"/>
  <c r="U2" i="5"/>
  <c r="AJ36" i="4"/>
  <c r="AI36" i="4"/>
  <c r="AI36" i="2" s="1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AJ34" i="4"/>
  <c r="AI34" i="4"/>
  <c r="AI34" i="2" s="1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J33" i="4"/>
  <c r="AI33" i="4"/>
  <c r="AI33" i="2" s="1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AJ32" i="4"/>
  <c r="AI32" i="4"/>
  <c r="AI32" i="2" s="1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J31" i="4"/>
  <c r="AI31" i="4"/>
  <c r="AI31" i="2" s="1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J30" i="4"/>
  <c r="AI30" i="4"/>
  <c r="AI30" i="2" s="1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J29" i="4"/>
  <c r="AI29" i="4"/>
  <c r="AI29" i="2" s="1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J28" i="4"/>
  <c r="AI28" i="4"/>
  <c r="AI28" i="2" s="1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J27" i="4"/>
  <c r="AI27" i="4"/>
  <c r="AI27" i="2" s="1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AJ26" i="4"/>
  <c r="AI26" i="4"/>
  <c r="AI26" i="2" s="1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AJ25" i="4"/>
  <c r="AI25" i="4"/>
  <c r="AI25" i="2" s="1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J24" i="4"/>
  <c r="AI24" i="4"/>
  <c r="AI24" i="2" s="1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J23" i="4"/>
  <c r="AI23" i="4"/>
  <c r="AI23" i="2" s="1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J22" i="4"/>
  <c r="AI22" i="4"/>
  <c r="AI22" i="2" s="1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AJ21" i="4"/>
  <c r="AI21" i="4"/>
  <c r="AI21" i="2" s="1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J20" i="4"/>
  <c r="AI20" i="4"/>
  <c r="AI20" i="2" s="1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J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AJ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J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AJ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J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J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J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J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J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J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J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J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V3" i="4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E3" i="3"/>
  <c r="V3" i="3" s="1"/>
  <c r="V2" i="3"/>
  <c r="AJ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C34" i="10" s="1"/>
  <c r="AJ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O33" i="10" s="1"/>
  <c r="N34" i="2"/>
  <c r="M34" i="2"/>
  <c r="L34" i="2"/>
  <c r="K34" i="2"/>
  <c r="J34" i="2"/>
  <c r="I34" i="2"/>
  <c r="H34" i="2"/>
  <c r="G34" i="2"/>
  <c r="F34" i="2"/>
  <c r="E34" i="2"/>
  <c r="D34" i="2"/>
  <c r="C34" i="2"/>
  <c r="AJ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J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J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J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D29" i="10" s="1"/>
  <c r="C30" i="2"/>
  <c r="AJ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D28" i="10" s="1"/>
  <c r="C29" i="2"/>
  <c r="AJ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Q27" i="10" s="1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J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J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J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L24" i="10" s="1"/>
  <c r="K25" i="2"/>
  <c r="J25" i="2"/>
  <c r="I25" i="2"/>
  <c r="H25" i="2"/>
  <c r="G25" i="2"/>
  <c r="F25" i="2"/>
  <c r="E25" i="2"/>
  <c r="D25" i="2"/>
  <c r="C25" i="2"/>
  <c r="AJ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Q23" i="10" s="1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J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L22" i="10" s="1"/>
  <c r="K23" i="2"/>
  <c r="J23" i="2"/>
  <c r="I23" i="2"/>
  <c r="H23" i="2"/>
  <c r="G23" i="2"/>
  <c r="F23" i="2"/>
  <c r="E23" i="2"/>
  <c r="D23" i="2"/>
  <c r="D22" i="10" s="1"/>
  <c r="C23" i="2"/>
  <c r="AJ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L21" i="10" s="1"/>
  <c r="K22" i="2"/>
  <c r="J22" i="2"/>
  <c r="I22" i="2"/>
  <c r="H22" i="2"/>
  <c r="G22" i="2"/>
  <c r="F22" i="2"/>
  <c r="E22" i="2"/>
  <c r="D22" i="2"/>
  <c r="C22" i="2"/>
  <c r="C21" i="10" s="1"/>
  <c r="AJ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J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U19" i="10" s="1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S18" i="10" s="1"/>
  <c r="R19" i="2"/>
  <c r="Q19" i="2"/>
  <c r="P19" i="2"/>
  <c r="O19" i="2"/>
  <c r="N19" i="2"/>
  <c r="M19" i="2"/>
  <c r="L19" i="2"/>
  <c r="L18" i="10" s="1"/>
  <c r="K19" i="2"/>
  <c r="J19" i="2"/>
  <c r="I19" i="2"/>
  <c r="H19" i="2"/>
  <c r="G19" i="2"/>
  <c r="F19" i="2"/>
  <c r="E19" i="2"/>
  <c r="D19" i="2"/>
  <c r="C19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Q16" i="10" s="1"/>
  <c r="P17" i="2"/>
  <c r="P16" i="10" s="1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Q15" i="10" s="1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N14" i="10" s="1"/>
  <c r="M15" i="2"/>
  <c r="L15" i="2"/>
  <c r="K15" i="2"/>
  <c r="J15" i="2"/>
  <c r="I15" i="2"/>
  <c r="H15" i="2"/>
  <c r="G15" i="2"/>
  <c r="F15" i="2"/>
  <c r="E15" i="2"/>
  <c r="D15" i="2"/>
  <c r="C15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Q12" i="10" s="1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D12" i="10" s="1"/>
  <c r="C13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D11" i="10" s="1"/>
  <c r="C12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Q8" i="10" s="1"/>
  <c r="P9" i="2"/>
  <c r="O9" i="2"/>
  <c r="N9" i="2"/>
  <c r="M9" i="2"/>
  <c r="L9" i="2"/>
  <c r="L8" i="10" s="1"/>
  <c r="K9" i="2"/>
  <c r="J9" i="2"/>
  <c r="I9" i="2"/>
  <c r="H9" i="2"/>
  <c r="G9" i="2"/>
  <c r="F9" i="2"/>
  <c r="E9" i="2"/>
  <c r="D9" i="2"/>
  <c r="C9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E3" i="2"/>
  <c r="V3" i="2" s="1"/>
  <c r="F25" i="1"/>
  <c r="F24" i="1"/>
  <c r="X13" i="1"/>
  <c r="X7" i="1" s="1"/>
  <c r="F5" i="1"/>
  <c r="F4" i="1"/>
  <c r="R1" i="1"/>
  <c r="L1" i="1"/>
  <c r="P28" i="1" l="1"/>
  <c r="I29" i="1" s="1"/>
  <c r="N15" i="6"/>
  <c r="T43" i="6"/>
  <c r="V5" i="1"/>
  <c r="D38" i="1" s="1"/>
  <c r="AC16" i="6"/>
  <c r="Q17" i="6"/>
  <c r="AG20" i="6"/>
  <c r="X42" i="6"/>
  <c r="Q20" i="6"/>
  <c r="AN24" i="6"/>
  <c r="AP17" i="10"/>
  <c r="K13" i="6"/>
  <c r="AM14" i="6"/>
  <c r="I23" i="6"/>
  <c r="AC27" i="6"/>
  <c r="P29" i="6"/>
  <c r="AF36" i="6"/>
  <c r="AJ40" i="6"/>
  <c r="X47" i="6"/>
  <c r="AE11" i="6"/>
  <c r="V3" i="1"/>
  <c r="D36" i="1" s="1"/>
  <c r="AA13" i="6"/>
  <c r="AB14" i="6"/>
  <c r="AJ14" i="6"/>
  <c r="X24" i="6"/>
  <c r="X32" i="6"/>
  <c r="AB39" i="6"/>
  <c r="AB42" i="6"/>
  <c r="AF26" i="6"/>
  <c r="P39" i="6"/>
  <c r="S31" i="10"/>
  <c r="AP31" i="10" s="1"/>
  <c r="W31" i="10"/>
  <c r="AA31" i="10"/>
  <c r="AE31" i="10"/>
  <c r="AI31" i="10"/>
  <c r="C32" i="10"/>
  <c r="G32" i="10"/>
  <c r="K32" i="10"/>
  <c r="O32" i="10"/>
  <c r="U32" i="10"/>
  <c r="AC32" i="10"/>
  <c r="AK32" i="10"/>
  <c r="N33" i="10"/>
  <c r="AE33" i="10"/>
  <c r="L34" i="10"/>
  <c r="AB34" i="10"/>
  <c r="H35" i="10"/>
  <c r="AB35" i="10"/>
  <c r="T31" i="10"/>
  <c r="X31" i="10"/>
  <c r="AB31" i="10"/>
  <c r="AF31" i="10"/>
  <c r="AJ31" i="10"/>
  <c r="D32" i="10"/>
  <c r="H32" i="10"/>
  <c r="L32" i="10"/>
  <c r="P32" i="10"/>
  <c r="V32" i="10"/>
  <c r="AD32" i="10"/>
  <c r="AL32" i="10"/>
  <c r="Q33" i="10"/>
  <c r="AG33" i="10"/>
  <c r="N34" i="10"/>
  <c r="AD34" i="10"/>
  <c r="J35" i="10"/>
  <c r="AE35" i="10"/>
  <c r="AP13" i="10"/>
  <c r="AP25" i="10"/>
  <c r="S32" i="10"/>
  <c r="W32" i="10"/>
  <c r="AA32" i="10"/>
  <c r="AE32" i="10"/>
  <c r="AI32" i="10"/>
  <c r="C33" i="10"/>
  <c r="J33" i="10"/>
  <c r="S33" i="10"/>
  <c r="AA33" i="10"/>
  <c r="AI33" i="10"/>
  <c r="H34" i="10"/>
  <c r="P34" i="10"/>
  <c r="X34" i="10"/>
  <c r="AF34" i="10"/>
  <c r="D35" i="10"/>
  <c r="L35" i="10"/>
  <c r="W35" i="10"/>
  <c r="AH35" i="10"/>
  <c r="AP9" i="10"/>
  <c r="AP11" i="10"/>
  <c r="AO12" i="10"/>
  <c r="AO13" i="10"/>
  <c r="T32" i="10"/>
  <c r="X32" i="10"/>
  <c r="AB32" i="10"/>
  <c r="AF32" i="10"/>
  <c r="AJ32" i="10"/>
  <c r="D33" i="10"/>
  <c r="L33" i="10"/>
  <c r="U33" i="10"/>
  <c r="AC33" i="10"/>
  <c r="AK33" i="10"/>
  <c r="J34" i="10"/>
  <c r="R34" i="10"/>
  <c r="Z34" i="10"/>
  <c r="AH34" i="10"/>
  <c r="F35" i="10"/>
  <c r="O35" i="10"/>
  <c r="Z35" i="10"/>
  <c r="AJ35" i="10"/>
  <c r="AP7" i="10"/>
  <c r="AO9" i="10"/>
  <c r="AO16" i="10"/>
  <c r="AP29" i="10"/>
  <c r="AO6" i="10"/>
  <c r="AO7" i="10"/>
  <c r="AN7" i="10" s="1"/>
  <c r="O2" i="1" s="1"/>
  <c r="D8" i="1" s="1"/>
  <c r="AP19" i="10"/>
  <c r="AO20" i="10"/>
  <c r="E33" i="10"/>
  <c r="I33" i="10"/>
  <c r="M33" i="10"/>
  <c r="R33" i="10"/>
  <c r="V33" i="10"/>
  <c r="Z33" i="10"/>
  <c r="AD33" i="10"/>
  <c r="AH33" i="10"/>
  <c r="AL33" i="10"/>
  <c r="G34" i="10"/>
  <c r="K34" i="10"/>
  <c r="O34" i="10"/>
  <c r="S34" i="10"/>
  <c r="W34" i="10"/>
  <c r="AA34" i="10"/>
  <c r="AE34" i="10"/>
  <c r="AI34" i="10"/>
  <c r="C35" i="10"/>
  <c r="G35" i="10"/>
  <c r="K35" i="10"/>
  <c r="P35" i="10"/>
  <c r="V35" i="10"/>
  <c r="AA35" i="10"/>
  <c r="AF35" i="10"/>
  <c r="AL35" i="10"/>
  <c r="AP21" i="10"/>
  <c r="AP23" i="10"/>
  <c r="AO24" i="10"/>
  <c r="AO25" i="10"/>
  <c r="AP26" i="10"/>
  <c r="AP27" i="10"/>
  <c r="AP30" i="10"/>
  <c r="AO8" i="10"/>
  <c r="AO15" i="10"/>
  <c r="AO23" i="10"/>
  <c r="AO28" i="10"/>
  <c r="AO30" i="10"/>
  <c r="G33" i="10"/>
  <c r="K33" i="10"/>
  <c r="P33" i="10"/>
  <c r="T33" i="10"/>
  <c r="X33" i="10"/>
  <c r="AB33" i="10"/>
  <c r="AF33" i="10"/>
  <c r="AJ33" i="10"/>
  <c r="E34" i="10"/>
  <c r="I34" i="10"/>
  <c r="M34" i="10"/>
  <c r="Q34" i="10"/>
  <c r="U34" i="10"/>
  <c r="Y34" i="10"/>
  <c r="AC34" i="10"/>
  <c r="AG34" i="10"/>
  <c r="AK34" i="10"/>
  <c r="E35" i="10"/>
  <c r="I35" i="10"/>
  <c r="N35" i="10"/>
  <c r="S35" i="10"/>
  <c r="X35" i="10"/>
  <c r="AD35" i="10"/>
  <c r="AI35" i="10"/>
  <c r="B38" i="10"/>
  <c r="V11" i="1"/>
  <c r="F34" i="1" s="1"/>
  <c r="V12" i="1"/>
  <c r="F35" i="1" s="1"/>
  <c r="V14" i="1"/>
  <c r="F37" i="1" s="1"/>
  <c r="P17" i="1"/>
  <c r="G29" i="1" s="1"/>
  <c r="P19" i="1"/>
  <c r="G30" i="1" s="1"/>
  <c r="P23" i="1"/>
  <c r="H29" i="1" s="1"/>
  <c r="P24" i="1"/>
  <c r="H30" i="1" s="1"/>
  <c r="V26" i="1"/>
  <c r="H38" i="1" s="1"/>
  <c r="P30" i="1"/>
  <c r="I31" i="1" s="1"/>
  <c r="P8" i="1"/>
  <c r="E30" i="1" s="1"/>
  <c r="V16" i="1"/>
  <c r="G34" i="1" s="1"/>
  <c r="V25" i="1"/>
  <c r="H37" i="1" s="1"/>
  <c r="AP9" i="6"/>
  <c r="AL9" i="6"/>
  <c r="AH9" i="6"/>
  <c r="AD9" i="6"/>
  <c r="Z9" i="6"/>
  <c r="V9" i="6"/>
  <c r="R9" i="6"/>
  <c r="N9" i="6"/>
  <c r="J9" i="6"/>
  <c r="I9" i="6"/>
  <c r="O9" i="6"/>
  <c r="T9" i="6"/>
  <c r="Y9" i="6"/>
  <c r="AE9" i="6"/>
  <c r="AJ9" i="6"/>
  <c r="AO9" i="6"/>
  <c r="AQ12" i="6"/>
  <c r="AM12" i="6"/>
  <c r="AI12" i="6"/>
  <c r="AE12" i="6"/>
  <c r="AA12" i="6"/>
  <c r="W12" i="6"/>
  <c r="S12" i="6"/>
  <c r="O12" i="6"/>
  <c r="K12" i="6"/>
  <c r="G12" i="6"/>
  <c r="I12" i="6"/>
  <c r="N12" i="6"/>
  <c r="T12" i="6"/>
  <c r="Y12" i="6"/>
  <c r="AD12" i="6"/>
  <c r="AJ12" i="6"/>
  <c r="AO12" i="6"/>
  <c r="Z16" i="6"/>
  <c r="AP25" i="6"/>
  <c r="AL25" i="6"/>
  <c r="AH25" i="6"/>
  <c r="AD25" i="6"/>
  <c r="Z25" i="6"/>
  <c r="V25" i="6"/>
  <c r="R25" i="6"/>
  <c r="N25" i="6"/>
  <c r="J25" i="6"/>
  <c r="I25" i="6"/>
  <c r="O25" i="6"/>
  <c r="T25" i="6"/>
  <c r="Y25" i="6"/>
  <c r="AE25" i="6"/>
  <c r="AJ25" i="6"/>
  <c r="AO25" i="6"/>
  <c r="AQ28" i="6"/>
  <c r="AM28" i="6"/>
  <c r="AI28" i="6"/>
  <c r="AE28" i="6"/>
  <c r="AA28" i="6"/>
  <c r="W28" i="6"/>
  <c r="S28" i="6"/>
  <c r="O28" i="6"/>
  <c r="K28" i="6"/>
  <c r="G28" i="6"/>
  <c r="I28" i="6"/>
  <c r="N28" i="6"/>
  <c r="T28" i="6"/>
  <c r="Y28" i="6"/>
  <c r="AD28" i="6"/>
  <c r="AJ28" i="6"/>
  <c r="AO28" i="6"/>
  <c r="AS44" i="6"/>
  <c r="AO44" i="6"/>
  <c r="AK44" i="6"/>
  <c r="AG44" i="6"/>
  <c r="AC44" i="6"/>
  <c r="Y44" i="6"/>
  <c r="U44" i="6"/>
  <c r="Q44" i="6"/>
  <c r="M44" i="6"/>
  <c r="I44" i="6"/>
  <c r="AR44" i="6"/>
  <c r="AM44" i="6"/>
  <c r="AH44" i="6"/>
  <c r="AB44" i="6"/>
  <c r="W44" i="6"/>
  <c r="R44" i="6"/>
  <c r="L44" i="6"/>
  <c r="G44" i="6"/>
  <c r="AP44" i="6"/>
  <c r="AJ44" i="6"/>
  <c r="AE44" i="6"/>
  <c r="Z44" i="6"/>
  <c r="T44" i="6"/>
  <c r="O44" i="6"/>
  <c r="J44" i="6"/>
  <c r="K44" i="6"/>
  <c r="V44" i="6"/>
  <c r="AF44" i="6"/>
  <c r="AQ44" i="6"/>
  <c r="P31" i="1"/>
  <c r="I32" i="1" s="1"/>
  <c r="V30" i="1"/>
  <c r="I37" i="1" s="1"/>
  <c r="P29" i="1"/>
  <c r="I30" i="1" s="1"/>
  <c r="V28" i="1"/>
  <c r="I35" i="1" s="1"/>
  <c r="P27" i="1"/>
  <c r="I28" i="1" s="1"/>
  <c r="P26" i="1"/>
  <c r="H32" i="1" s="1"/>
  <c r="P25" i="1"/>
  <c r="H31" i="1" s="1"/>
  <c r="V23" i="1"/>
  <c r="H35" i="1" s="1"/>
  <c r="V22" i="1"/>
  <c r="H34" i="1" s="1"/>
  <c r="V21" i="1"/>
  <c r="G38" i="1" s="1"/>
  <c r="V20" i="1"/>
  <c r="G37" i="1" s="1"/>
  <c r="V19" i="1"/>
  <c r="G36" i="1" s="1"/>
  <c r="V17" i="1"/>
  <c r="G35" i="1" s="1"/>
  <c r="P16" i="1"/>
  <c r="G28" i="1" s="1"/>
  <c r="V15" i="1"/>
  <c r="F38" i="1" s="1"/>
  <c r="P14" i="1"/>
  <c r="F31" i="1" s="1"/>
  <c r="V13" i="1"/>
  <c r="F36" i="1" s="1"/>
  <c r="P12" i="1"/>
  <c r="F29" i="1" s="1"/>
  <c r="P11" i="1"/>
  <c r="F28" i="1" s="1"/>
  <c r="V10" i="1"/>
  <c r="E38" i="1" s="1"/>
  <c r="P9" i="1"/>
  <c r="E31" i="1" s="1"/>
  <c r="V8" i="1"/>
  <c r="E36" i="1" s="1"/>
  <c r="P7" i="1"/>
  <c r="E29" i="1" s="1"/>
  <c r="V4" i="1"/>
  <c r="D37" i="1" s="1"/>
  <c r="P1" i="1"/>
  <c r="D28" i="1" s="1"/>
  <c r="V1" i="1"/>
  <c r="D34" i="1" s="1"/>
  <c r="V2" i="1"/>
  <c r="D35" i="1" s="1"/>
  <c r="X14" i="1"/>
  <c r="X8" i="1" s="1"/>
  <c r="P22" i="1"/>
  <c r="H28" i="1" s="1"/>
  <c r="V24" i="1"/>
  <c r="H36" i="1" s="1"/>
  <c r="V31" i="1"/>
  <c r="I38" i="1" s="1"/>
  <c r="AS18" i="6"/>
  <c r="AO18" i="6"/>
  <c r="AK18" i="6"/>
  <c r="AG18" i="6"/>
  <c r="AC18" i="6"/>
  <c r="Y18" i="6"/>
  <c r="U18" i="6"/>
  <c r="Q18" i="6"/>
  <c r="M18" i="6"/>
  <c r="I18" i="6"/>
  <c r="N18" i="6"/>
  <c r="S18" i="6"/>
  <c r="X18" i="6"/>
  <c r="AD18" i="6"/>
  <c r="AI18" i="6"/>
  <c r="AN18" i="6"/>
  <c r="P3" i="1"/>
  <c r="D30" i="1" s="1"/>
  <c r="P6" i="1"/>
  <c r="E28" i="1" s="1"/>
  <c r="V7" i="1"/>
  <c r="E35" i="1" s="1"/>
  <c r="P10" i="1"/>
  <c r="E32" i="1" s="1"/>
  <c r="P13" i="1"/>
  <c r="F30" i="1" s="1"/>
  <c r="P21" i="1"/>
  <c r="G32" i="1" s="1"/>
  <c r="V29" i="1"/>
  <c r="I36" i="1" s="1"/>
  <c r="I71" i="6"/>
  <c r="I79" i="6"/>
  <c r="I63" i="6"/>
  <c r="M77" i="6"/>
  <c r="M83" i="6"/>
  <c r="M64" i="6"/>
  <c r="M41" i="6"/>
  <c r="Q87" i="6"/>
  <c r="Q80" i="6"/>
  <c r="U89" i="6"/>
  <c r="U57" i="6"/>
  <c r="U63" i="6"/>
  <c r="Y91" i="6"/>
  <c r="Y84" i="6"/>
  <c r="AC75" i="6"/>
  <c r="AC67" i="6"/>
  <c r="AC49" i="6"/>
  <c r="AG68" i="6"/>
  <c r="AG65" i="6"/>
  <c r="AG45" i="6"/>
  <c r="AK88" i="6"/>
  <c r="AK49" i="6"/>
  <c r="AK76" i="6"/>
  <c r="G94" i="6"/>
  <c r="G90" i="6"/>
  <c r="G88" i="6"/>
  <c r="G97" i="6"/>
  <c r="G96" i="6"/>
  <c r="G93" i="6"/>
  <c r="G92" i="6"/>
  <c r="G95" i="6"/>
  <c r="G91" i="6"/>
  <c r="G89" i="6"/>
  <c r="G87" i="6"/>
  <c r="AQ8" i="6"/>
  <c r="AM8" i="6"/>
  <c r="AI8" i="6"/>
  <c r="AE8" i="6"/>
  <c r="AA8" i="6"/>
  <c r="W8" i="6"/>
  <c r="S8" i="6"/>
  <c r="O8" i="6"/>
  <c r="K8" i="6"/>
  <c r="G8" i="6"/>
  <c r="I8" i="6"/>
  <c r="N8" i="6"/>
  <c r="T8" i="6"/>
  <c r="Y8" i="6"/>
  <c r="AD8" i="6"/>
  <c r="AJ8" i="6"/>
  <c r="AO8" i="6"/>
  <c r="K9" i="6"/>
  <c r="P9" i="6"/>
  <c r="U9" i="6"/>
  <c r="AA9" i="6"/>
  <c r="AF9" i="6"/>
  <c r="AK9" i="6"/>
  <c r="AQ9" i="6"/>
  <c r="G10" i="6"/>
  <c r="L10" i="6"/>
  <c r="R10" i="6"/>
  <c r="W10" i="6"/>
  <c r="AB10" i="6"/>
  <c r="AH10" i="6"/>
  <c r="AM10" i="6"/>
  <c r="AD11" i="6"/>
  <c r="J12" i="6"/>
  <c r="P12" i="6"/>
  <c r="U12" i="6"/>
  <c r="Z12" i="6"/>
  <c r="AF12" i="6"/>
  <c r="AK12" i="6"/>
  <c r="AP12" i="6"/>
  <c r="G13" i="6"/>
  <c r="L13" i="6"/>
  <c r="Q13" i="6"/>
  <c r="W13" i="6"/>
  <c r="AB13" i="6"/>
  <c r="AG13" i="6"/>
  <c r="AM13" i="6"/>
  <c r="AS14" i="6"/>
  <c r="AO14" i="6"/>
  <c r="AK14" i="6"/>
  <c r="AG14" i="6"/>
  <c r="AC14" i="6"/>
  <c r="Y14" i="6"/>
  <c r="U14" i="6"/>
  <c r="Q14" i="6"/>
  <c r="M14" i="6"/>
  <c r="I14" i="6"/>
  <c r="N14" i="6"/>
  <c r="S14" i="6"/>
  <c r="X14" i="6"/>
  <c r="AD14" i="6"/>
  <c r="AI14" i="6"/>
  <c r="AN14" i="6"/>
  <c r="U15" i="6"/>
  <c r="L16" i="6"/>
  <c r="Q16" i="6"/>
  <c r="V16" i="6"/>
  <c r="AB16" i="6"/>
  <c r="AG16" i="6"/>
  <c r="AL16" i="6"/>
  <c r="M17" i="6"/>
  <c r="S17" i="6"/>
  <c r="X17" i="6"/>
  <c r="AC17" i="6"/>
  <c r="AI17" i="6"/>
  <c r="AN17" i="6"/>
  <c r="J18" i="6"/>
  <c r="O18" i="6"/>
  <c r="T18" i="6"/>
  <c r="Z18" i="6"/>
  <c r="AE18" i="6"/>
  <c r="AJ18" i="6"/>
  <c r="AP18" i="6"/>
  <c r="M20" i="6"/>
  <c r="R20" i="6"/>
  <c r="X20" i="6"/>
  <c r="AC20" i="6"/>
  <c r="AH20" i="6"/>
  <c r="AN20" i="6"/>
  <c r="AP21" i="6"/>
  <c r="AL21" i="6"/>
  <c r="AH21" i="6"/>
  <c r="AD21" i="6"/>
  <c r="Z21" i="6"/>
  <c r="V21" i="6"/>
  <c r="R21" i="6"/>
  <c r="N21" i="6"/>
  <c r="J21" i="6"/>
  <c r="I21" i="6"/>
  <c r="O21" i="6"/>
  <c r="T21" i="6"/>
  <c r="Y21" i="6"/>
  <c r="AE21" i="6"/>
  <c r="AJ21" i="6"/>
  <c r="AO21" i="6"/>
  <c r="K22" i="6"/>
  <c r="P22" i="6"/>
  <c r="V22" i="6"/>
  <c r="AA22" i="6"/>
  <c r="AF22" i="6"/>
  <c r="AL22" i="6"/>
  <c r="W23" i="6"/>
  <c r="AQ24" i="6"/>
  <c r="AM24" i="6"/>
  <c r="AI24" i="6"/>
  <c r="AE24" i="6"/>
  <c r="AA24" i="6"/>
  <c r="W24" i="6"/>
  <c r="S24" i="6"/>
  <c r="O24" i="6"/>
  <c r="K24" i="6"/>
  <c r="G24" i="6"/>
  <c r="I24" i="6"/>
  <c r="N24" i="6"/>
  <c r="T24" i="6"/>
  <c r="Y24" i="6"/>
  <c r="AD24" i="6"/>
  <c r="AJ24" i="6"/>
  <c r="AO24" i="6"/>
  <c r="K25" i="6"/>
  <c r="P25" i="6"/>
  <c r="U25" i="6"/>
  <c r="AA25" i="6"/>
  <c r="AF25" i="6"/>
  <c r="AK25" i="6"/>
  <c r="AQ25" i="6"/>
  <c r="G26" i="6"/>
  <c r="L26" i="6"/>
  <c r="R26" i="6"/>
  <c r="W26" i="6"/>
  <c r="AB26" i="6"/>
  <c r="AH26" i="6"/>
  <c r="AM26" i="6"/>
  <c r="J28" i="6"/>
  <c r="P28" i="6"/>
  <c r="U28" i="6"/>
  <c r="Z28" i="6"/>
  <c r="AF28" i="6"/>
  <c r="AK28" i="6"/>
  <c r="AP28" i="6"/>
  <c r="G29" i="6"/>
  <c r="L29" i="6"/>
  <c r="Q29" i="6"/>
  <c r="W29" i="6"/>
  <c r="AB29" i="6"/>
  <c r="AG29" i="6"/>
  <c r="AM29" i="6"/>
  <c r="AS30" i="6"/>
  <c r="AO30" i="6"/>
  <c r="AK30" i="6"/>
  <c r="AG30" i="6"/>
  <c r="AC30" i="6"/>
  <c r="Y30" i="6"/>
  <c r="U30" i="6"/>
  <c r="Q30" i="6"/>
  <c r="M30" i="6"/>
  <c r="I30" i="6"/>
  <c r="N30" i="6"/>
  <c r="S30" i="6"/>
  <c r="X30" i="6"/>
  <c r="AD30" i="6"/>
  <c r="AI30" i="6"/>
  <c r="AN30" i="6"/>
  <c r="L32" i="6"/>
  <c r="Q32" i="6"/>
  <c r="V32" i="6"/>
  <c r="AB32" i="6"/>
  <c r="AG32" i="6"/>
  <c r="AL32" i="6"/>
  <c r="M33" i="6"/>
  <c r="S33" i="6"/>
  <c r="X33" i="6"/>
  <c r="AC33" i="6"/>
  <c r="AI33" i="6"/>
  <c r="N34" i="6"/>
  <c r="V34" i="6"/>
  <c r="AD34" i="6"/>
  <c r="AQ36" i="6"/>
  <c r="AM36" i="6"/>
  <c r="AI36" i="6"/>
  <c r="AE36" i="6"/>
  <c r="AA36" i="6"/>
  <c r="W36" i="6"/>
  <c r="S36" i="6"/>
  <c r="O36" i="6"/>
  <c r="K36" i="6"/>
  <c r="G36" i="6"/>
  <c r="AS36" i="6"/>
  <c r="AO36" i="6"/>
  <c r="AK36" i="6"/>
  <c r="AG36" i="6"/>
  <c r="AC36" i="6"/>
  <c r="Y36" i="6"/>
  <c r="U36" i="6"/>
  <c r="Q36" i="6"/>
  <c r="M36" i="6"/>
  <c r="I36" i="6"/>
  <c r="J36" i="6"/>
  <c r="R36" i="6"/>
  <c r="Z36" i="6"/>
  <c r="AH36" i="6"/>
  <c r="AP36" i="6"/>
  <c r="U37" i="6"/>
  <c r="AQ38" i="6"/>
  <c r="AM38" i="6"/>
  <c r="AI38" i="6"/>
  <c r="AE38" i="6"/>
  <c r="AA38" i="6"/>
  <c r="W38" i="6"/>
  <c r="S38" i="6"/>
  <c r="O38" i="6"/>
  <c r="K38" i="6"/>
  <c r="G38" i="6"/>
  <c r="AS38" i="6"/>
  <c r="AN38" i="6"/>
  <c r="AH38" i="6"/>
  <c r="AC38" i="6"/>
  <c r="X38" i="6"/>
  <c r="R38" i="6"/>
  <c r="M38" i="6"/>
  <c r="AP38" i="6"/>
  <c r="AK38" i="6"/>
  <c r="AF38" i="6"/>
  <c r="Z38" i="6"/>
  <c r="U38" i="6"/>
  <c r="P38" i="6"/>
  <c r="J38" i="6"/>
  <c r="L38" i="6"/>
  <c r="V38" i="6"/>
  <c r="AG38" i="6"/>
  <c r="AR38" i="6"/>
  <c r="AP43" i="6"/>
  <c r="AL43" i="6"/>
  <c r="AH43" i="6"/>
  <c r="AD43" i="6"/>
  <c r="Z43" i="6"/>
  <c r="V43" i="6"/>
  <c r="R43" i="6"/>
  <c r="N43" i="6"/>
  <c r="J43" i="6"/>
  <c r="AQ43" i="6"/>
  <c r="AK43" i="6"/>
  <c r="AF43" i="6"/>
  <c r="AA43" i="6"/>
  <c r="U43" i="6"/>
  <c r="P43" i="6"/>
  <c r="K43" i="6"/>
  <c r="AS43" i="6"/>
  <c r="AN43" i="6"/>
  <c r="AI43" i="6"/>
  <c r="AC43" i="6"/>
  <c r="X43" i="6"/>
  <c r="S43" i="6"/>
  <c r="M43" i="6"/>
  <c r="L43" i="6"/>
  <c r="W43" i="6"/>
  <c r="AG43" i="6"/>
  <c r="AR43" i="6"/>
  <c r="N44" i="6"/>
  <c r="X44" i="6"/>
  <c r="AI44" i="6"/>
  <c r="Q46" i="6"/>
  <c r="AB46" i="6"/>
  <c r="AL46" i="6"/>
  <c r="AS52" i="6"/>
  <c r="AO52" i="6"/>
  <c r="AK52" i="6"/>
  <c r="AG52" i="6"/>
  <c r="AC52" i="6"/>
  <c r="Y52" i="6"/>
  <c r="U52" i="6"/>
  <c r="Q52" i="6"/>
  <c r="M52" i="6"/>
  <c r="I52" i="6"/>
  <c r="AQ52" i="6"/>
  <c r="AL52" i="6"/>
  <c r="AF52" i="6"/>
  <c r="AA52" i="6"/>
  <c r="V52" i="6"/>
  <c r="P52" i="6"/>
  <c r="K52" i="6"/>
  <c r="AP52" i="6"/>
  <c r="AJ52" i="6"/>
  <c r="AE52" i="6"/>
  <c r="Z52" i="6"/>
  <c r="T52" i="6"/>
  <c r="O52" i="6"/>
  <c r="J52" i="6"/>
  <c r="AR52" i="6"/>
  <c r="AM52" i="6"/>
  <c r="AH52" i="6"/>
  <c r="AB52" i="6"/>
  <c r="W52" i="6"/>
  <c r="R52" i="6"/>
  <c r="L52" i="6"/>
  <c r="G52" i="6"/>
  <c r="S52" i="6"/>
  <c r="AN52" i="6"/>
  <c r="P2" i="1"/>
  <c r="D29" i="1" s="1"/>
  <c r="P4" i="1"/>
  <c r="D31" i="1" s="1"/>
  <c r="P5" i="1"/>
  <c r="D32" i="1" s="1"/>
  <c r="V6" i="1"/>
  <c r="E34" i="1" s="1"/>
  <c r="V9" i="1"/>
  <c r="E37" i="1" s="1"/>
  <c r="P15" i="1"/>
  <c r="F32" i="1" s="1"/>
  <c r="P20" i="1"/>
  <c r="G31" i="1" s="1"/>
  <c r="V27" i="1"/>
  <c r="I34" i="1" s="1"/>
  <c r="J86" i="6"/>
  <c r="J79" i="6"/>
  <c r="J70" i="6"/>
  <c r="J59" i="6"/>
  <c r="J63" i="6"/>
  <c r="N83" i="6"/>
  <c r="N59" i="6"/>
  <c r="R87" i="6"/>
  <c r="R80" i="6"/>
  <c r="R70" i="6"/>
  <c r="R55" i="6"/>
  <c r="V59" i="6"/>
  <c r="V66" i="6"/>
  <c r="V63" i="6"/>
  <c r="Z75" i="6"/>
  <c r="Z67" i="6"/>
  <c r="Z64" i="6"/>
  <c r="AD91" i="6"/>
  <c r="AD84" i="6"/>
  <c r="AD78" i="6"/>
  <c r="AH87" i="6"/>
  <c r="AH80" i="6"/>
  <c r="AH50" i="6"/>
  <c r="AL86" i="6"/>
  <c r="AL79" i="6"/>
  <c r="AL42" i="6"/>
  <c r="J8" i="6"/>
  <c r="G9" i="6"/>
  <c r="L9" i="6"/>
  <c r="Q9" i="6"/>
  <c r="W9" i="6"/>
  <c r="AB9" i="6"/>
  <c r="AG9" i="6"/>
  <c r="AM9" i="6"/>
  <c r="AR9" i="6"/>
  <c r="AS10" i="6"/>
  <c r="AO10" i="6"/>
  <c r="AK10" i="6"/>
  <c r="AG10" i="6"/>
  <c r="AC10" i="6"/>
  <c r="Y10" i="6"/>
  <c r="U10" i="6"/>
  <c r="Q10" i="6"/>
  <c r="M10" i="6"/>
  <c r="I10" i="6"/>
  <c r="N10" i="6"/>
  <c r="S10" i="6"/>
  <c r="X10" i="6"/>
  <c r="AD10" i="6"/>
  <c r="AI10" i="6"/>
  <c r="AN10" i="6"/>
  <c r="L12" i="6"/>
  <c r="Q12" i="6"/>
  <c r="V12" i="6"/>
  <c r="AB12" i="6"/>
  <c r="AG12" i="6"/>
  <c r="AL12" i="6"/>
  <c r="AR12" i="6"/>
  <c r="AL15" i="6"/>
  <c r="AH16" i="6"/>
  <c r="AP17" i="6"/>
  <c r="AL17" i="6"/>
  <c r="AH17" i="6"/>
  <c r="AD17" i="6"/>
  <c r="Z17" i="6"/>
  <c r="V17" i="6"/>
  <c r="R17" i="6"/>
  <c r="N17" i="6"/>
  <c r="J17" i="6"/>
  <c r="I17" i="6"/>
  <c r="O17" i="6"/>
  <c r="T17" i="6"/>
  <c r="Y17" i="6"/>
  <c r="AE17" i="6"/>
  <c r="AJ17" i="6"/>
  <c r="AO17" i="6"/>
  <c r="K18" i="6"/>
  <c r="P18" i="6"/>
  <c r="V18" i="6"/>
  <c r="AA18" i="6"/>
  <c r="AF18" i="6"/>
  <c r="AL18" i="6"/>
  <c r="AQ18" i="6"/>
  <c r="R19" i="6"/>
  <c r="AQ20" i="6"/>
  <c r="AM20" i="6"/>
  <c r="AI20" i="6"/>
  <c r="AE20" i="6"/>
  <c r="AA20" i="6"/>
  <c r="W20" i="6"/>
  <c r="S20" i="6"/>
  <c r="O20" i="6"/>
  <c r="K20" i="6"/>
  <c r="G20" i="6"/>
  <c r="I20" i="6"/>
  <c r="N20" i="6"/>
  <c r="T20" i="6"/>
  <c r="Y20" i="6"/>
  <c r="AD20" i="6"/>
  <c r="AJ20" i="6"/>
  <c r="AO20" i="6"/>
  <c r="Z24" i="6"/>
  <c r="G25" i="6"/>
  <c r="L25" i="6"/>
  <c r="Q25" i="6"/>
  <c r="W25" i="6"/>
  <c r="AB25" i="6"/>
  <c r="AG25" i="6"/>
  <c r="AM25" i="6"/>
  <c r="AR25" i="6"/>
  <c r="AS26" i="6"/>
  <c r="AO26" i="6"/>
  <c r="AK26" i="6"/>
  <c r="AG26" i="6"/>
  <c r="AC26" i="6"/>
  <c r="Y26" i="6"/>
  <c r="U26" i="6"/>
  <c r="Q26" i="6"/>
  <c r="M26" i="6"/>
  <c r="I26" i="6"/>
  <c r="N26" i="6"/>
  <c r="S26" i="6"/>
  <c r="X26" i="6"/>
  <c r="AD26" i="6"/>
  <c r="AI26" i="6"/>
  <c r="AN26" i="6"/>
  <c r="Z27" i="6"/>
  <c r="L28" i="6"/>
  <c r="Q28" i="6"/>
  <c r="V28" i="6"/>
  <c r="AB28" i="6"/>
  <c r="AG28" i="6"/>
  <c r="AL28" i="6"/>
  <c r="AR28" i="6"/>
  <c r="AP33" i="6"/>
  <c r="AL33" i="6"/>
  <c r="AH33" i="6"/>
  <c r="AD33" i="6"/>
  <c r="Z33" i="6"/>
  <c r="V33" i="6"/>
  <c r="R33" i="6"/>
  <c r="N33" i="6"/>
  <c r="J33" i="6"/>
  <c r="AR33" i="6"/>
  <c r="I33" i="6"/>
  <c r="O33" i="6"/>
  <c r="T33" i="6"/>
  <c r="Y33" i="6"/>
  <c r="AE33" i="6"/>
  <c r="AJ33" i="6"/>
  <c r="AO33" i="6"/>
  <c r="M37" i="6"/>
  <c r="N41" i="6"/>
  <c r="AC42" i="6"/>
  <c r="AK42" i="6"/>
  <c r="Y43" i="6"/>
  <c r="P44" i="6"/>
  <c r="AA44" i="6"/>
  <c r="AL44" i="6"/>
  <c r="I46" i="6"/>
  <c r="T46" i="6"/>
  <c r="AD46" i="6"/>
  <c r="U47" i="6"/>
  <c r="AA49" i="6"/>
  <c r="X52" i="6"/>
  <c r="K79" i="6"/>
  <c r="K86" i="6"/>
  <c r="K63" i="6"/>
  <c r="K77" i="6"/>
  <c r="K45" i="6"/>
  <c r="O75" i="6"/>
  <c r="O83" i="6"/>
  <c r="S87" i="6"/>
  <c r="S77" i="6"/>
  <c r="W97" i="6"/>
  <c r="W63" i="6"/>
  <c r="W59" i="6"/>
  <c r="W70" i="6"/>
  <c r="AE55" i="6"/>
  <c r="AE49" i="6"/>
  <c r="AM89" i="6"/>
  <c r="AM41" i="6"/>
  <c r="AL8" i="6"/>
  <c r="M9" i="6"/>
  <c r="S9" i="6"/>
  <c r="X9" i="6"/>
  <c r="AC9" i="6"/>
  <c r="AI9" i="6"/>
  <c r="AN9" i="6"/>
  <c r="AS9" i="6"/>
  <c r="J10" i="6"/>
  <c r="O10" i="6"/>
  <c r="T10" i="6"/>
  <c r="Z10" i="6"/>
  <c r="AE10" i="6"/>
  <c r="AJ10" i="6"/>
  <c r="AP10" i="6"/>
  <c r="M12" i="6"/>
  <c r="R12" i="6"/>
  <c r="X12" i="6"/>
  <c r="AC12" i="6"/>
  <c r="AH12" i="6"/>
  <c r="AN12" i="6"/>
  <c r="AS12" i="6"/>
  <c r="AP13" i="6"/>
  <c r="AL13" i="6"/>
  <c r="AH13" i="6"/>
  <c r="AD13" i="6"/>
  <c r="Z13" i="6"/>
  <c r="V13" i="6"/>
  <c r="R13" i="6"/>
  <c r="N13" i="6"/>
  <c r="J13" i="6"/>
  <c r="I13" i="6"/>
  <c r="O13" i="6"/>
  <c r="T13" i="6"/>
  <c r="Y13" i="6"/>
  <c r="AE13" i="6"/>
  <c r="AJ13" i="6"/>
  <c r="AO13" i="6"/>
  <c r="W15" i="6"/>
  <c r="AQ16" i="6"/>
  <c r="AM16" i="6"/>
  <c r="AI16" i="6"/>
  <c r="AE16" i="6"/>
  <c r="AA16" i="6"/>
  <c r="W16" i="6"/>
  <c r="S16" i="6"/>
  <c r="O16" i="6"/>
  <c r="K16" i="6"/>
  <c r="G16" i="6"/>
  <c r="I16" i="6"/>
  <c r="N16" i="6"/>
  <c r="T16" i="6"/>
  <c r="Y16" i="6"/>
  <c r="AD16" i="6"/>
  <c r="AJ16" i="6"/>
  <c r="AO16" i="6"/>
  <c r="K17" i="6"/>
  <c r="P17" i="6"/>
  <c r="U17" i="6"/>
  <c r="AA17" i="6"/>
  <c r="AF17" i="6"/>
  <c r="AK17" i="6"/>
  <c r="AQ17" i="6"/>
  <c r="G18" i="6"/>
  <c r="L18" i="6"/>
  <c r="R18" i="6"/>
  <c r="W18" i="6"/>
  <c r="AB18" i="6"/>
  <c r="AH18" i="6"/>
  <c r="AM18" i="6"/>
  <c r="AR18" i="6"/>
  <c r="N19" i="6"/>
  <c r="S19" i="6"/>
  <c r="AD19" i="6"/>
  <c r="AI19" i="6"/>
  <c r="J20" i="6"/>
  <c r="P20" i="6"/>
  <c r="U20" i="6"/>
  <c r="Z20" i="6"/>
  <c r="AF20" i="6"/>
  <c r="AK20" i="6"/>
  <c r="AP20" i="6"/>
  <c r="AS22" i="6"/>
  <c r="AO22" i="6"/>
  <c r="AK22" i="6"/>
  <c r="AG22" i="6"/>
  <c r="AC22" i="6"/>
  <c r="Y22" i="6"/>
  <c r="U22" i="6"/>
  <c r="Q22" i="6"/>
  <c r="M22" i="6"/>
  <c r="I22" i="6"/>
  <c r="N22" i="6"/>
  <c r="S22" i="6"/>
  <c r="X22" i="6"/>
  <c r="AD22" i="6"/>
  <c r="AI22" i="6"/>
  <c r="AN22" i="6"/>
  <c r="U23" i="6"/>
  <c r="AG24" i="6"/>
  <c r="AL24" i="6"/>
  <c r="M25" i="6"/>
  <c r="S25" i="6"/>
  <c r="X25" i="6"/>
  <c r="AC25" i="6"/>
  <c r="AI25" i="6"/>
  <c r="AN25" i="6"/>
  <c r="AS25" i="6"/>
  <c r="J26" i="6"/>
  <c r="O26" i="6"/>
  <c r="T26" i="6"/>
  <c r="Z26" i="6"/>
  <c r="AE26" i="6"/>
  <c r="AJ26" i="6"/>
  <c r="AP26" i="6"/>
  <c r="AA27" i="6"/>
  <c r="AL27" i="6"/>
  <c r="M28" i="6"/>
  <c r="R28" i="6"/>
  <c r="X28" i="6"/>
  <c r="AC28" i="6"/>
  <c r="AH28" i="6"/>
  <c r="AN28" i="6"/>
  <c r="AS28" i="6"/>
  <c r="AP29" i="6"/>
  <c r="AL29" i="6"/>
  <c r="AH29" i="6"/>
  <c r="AD29" i="6"/>
  <c r="Z29" i="6"/>
  <c r="V29" i="6"/>
  <c r="R29" i="6"/>
  <c r="N29" i="6"/>
  <c r="J29" i="6"/>
  <c r="I29" i="6"/>
  <c r="O29" i="6"/>
  <c r="T29" i="6"/>
  <c r="Y29" i="6"/>
  <c r="AE29" i="6"/>
  <c r="AJ29" i="6"/>
  <c r="AO29" i="6"/>
  <c r="M31" i="6"/>
  <c r="R31" i="6"/>
  <c r="AQ32" i="6"/>
  <c r="AM32" i="6"/>
  <c r="AI32" i="6"/>
  <c r="AE32" i="6"/>
  <c r="AA32" i="6"/>
  <c r="W32" i="6"/>
  <c r="S32" i="6"/>
  <c r="O32" i="6"/>
  <c r="K32" i="6"/>
  <c r="G32" i="6"/>
  <c r="I32" i="6"/>
  <c r="N32" i="6"/>
  <c r="T32" i="6"/>
  <c r="Y32" i="6"/>
  <c r="AD32" i="6"/>
  <c r="AJ32" i="6"/>
  <c r="AO32" i="6"/>
  <c r="K33" i="6"/>
  <c r="P33" i="6"/>
  <c r="U33" i="6"/>
  <c r="AA33" i="6"/>
  <c r="AF33" i="6"/>
  <c r="AK33" i="6"/>
  <c r="AQ33" i="6"/>
  <c r="AS34" i="6"/>
  <c r="AO34" i="6"/>
  <c r="AK34" i="6"/>
  <c r="AG34" i="6"/>
  <c r="AC34" i="6"/>
  <c r="Y34" i="6"/>
  <c r="U34" i="6"/>
  <c r="Q34" i="6"/>
  <c r="M34" i="6"/>
  <c r="I34" i="6"/>
  <c r="AQ34" i="6"/>
  <c r="AM34" i="6"/>
  <c r="AI34" i="6"/>
  <c r="AE34" i="6"/>
  <c r="AA34" i="6"/>
  <c r="W34" i="6"/>
  <c r="S34" i="6"/>
  <c r="O34" i="6"/>
  <c r="K34" i="6"/>
  <c r="G34" i="6"/>
  <c r="J34" i="6"/>
  <c r="R34" i="6"/>
  <c r="Z34" i="6"/>
  <c r="AH34" i="6"/>
  <c r="AP34" i="6"/>
  <c r="AD36" i="6"/>
  <c r="O37" i="6"/>
  <c r="S44" i="6"/>
  <c r="AD44" i="6"/>
  <c r="AN44" i="6"/>
  <c r="AQ46" i="6"/>
  <c r="AM46" i="6"/>
  <c r="AI46" i="6"/>
  <c r="AE46" i="6"/>
  <c r="AA46" i="6"/>
  <c r="W46" i="6"/>
  <c r="S46" i="6"/>
  <c r="O46" i="6"/>
  <c r="K46" i="6"/>
  <c r="G46" i="6"/>
  <c r="AP46" i="6"/>
  <c r="AK46" i="6"/>
  <c r="AF46" i="6"/>
  <c r="Z46" i="6"/>
  <c r="U46" i="6"/>
  <c r="P46" i="6"/>
  <c r="J46" i="6"/>
  <c r="AS46" i="6"/>
  <c r="AN46" i="6"/>
  <c r="AH46" i="6"/>
  <c r="AC46" i="6"/>
  <c r="X46" i="6"/>
  <c r="R46" i="6"/>
  <c r="M46" i="6"/>
  <c r="L46" i="6"/>
  <c r="V46" i="6"/>
  <c r="AG46" i="6"/>
  <c r="AR46" i="6"/>
  <c r="AI47" i="6"/>
  <c r="AD49" i="6"/>
  <c r="AD52" i="6"/>
  <c r="AR37" i="6"/>
  <c r="AN37" i="6"/>
  <c r="AJ37" i="6"/>
  <c r="AF37" i="6"/>
  <c r="AB37" i="6"/>
  <c r="X37" i="6"/>
  <c r="T37" i="6"/>
  <c r="P37" i="6"/>
  <c r="L37" i="6"/>
  <c r="I37" i="6"/>
  <c r="N37" i="6"/>
  <c r="S37" i="6"/>
  <c r="Y37" i="6"/>
  <c r="AD37" i="6"/>
  <c r="AI37" i="6"/>
  <c r="AO37" i="6"/>
  <c r="AS40" i="6"/>
  <c r="AO40" i="6"/>
  <c r="AK40" i="6"/>
  <c r="AG40" i="6"/>
  <c r="AC40" i="6"/>
  <c r="Y40" i="6"/>
  <c r="U40" i="6"/>
  <c r="Q40" i="6"/>
  <c r="M40" i="6"/>
  <c r="I40" i="6"/>
  <c r="N40" i="6"/>
  <c r="S40" i="6"/>
  <c r="X40" i="6"/>
  <c r="AD40" i="6"/>
  <c r="AI40" i="6"/>
  <c r="AN40" i="6"/>
  <c r="AP47" i="6"/>
  <c r="AL47" i="6"/>
  <c r="AH47" i="6"/>
  <c r="AD47" i="6"/>
  <c r="Z47" i="6"/>
  <c r="V47" i="6"/>
  <c r="R47" i="6"/>
  <c r="N47" i="6"/>
  <c r="J47" i="6"/>
  <c r="I47" i="6"/>
  <c r="O47" i="6"/>
  <c r="T47" i="6"/>
  <c r="Y47" i="6"/>
  <c r="AE47" i="6"/>
  <c r="AJ47" i="6"/>
  <c r="AO47" i="6"/>
  <c r="AQ50" i="6"/>
  <c r="AM50" i="6"/>
  <c r="AI50" i="6"/>
  <c r="AE50" i="6"/>
  <c r="AA50" i="6"/>
  <c r="W50" i="6"/>
  <c r="S50" i="6"/>
  <c r="O50" i="6"/>
  <c r="K50" i="6"/>
  <c r="G50" i="6"/>
  <c r="I50" i="6"/>
  <c r="N50" i="6"/>
  <c r="T50" i="6"/>
  <c r="Y50" i="6"/>
  <c r="AD50" i="6"/>
  <c r="AJ50" i="6"/>
  <c r="AO50" i="6"/>
  <c r="K51" i="6"/>
  <c r="P51" i="6"/>
  <c r="U51" i="6"/>
  <c r="AA51" i="6"/>
  <c r="AF51" i="6"/>
  <c r="AK51" i="6"/>
  <c r="AQ51" i="6"/>
  <c r="AQ56" i="6"/>
  <c r="AM56" i="6"/>
  <c r="AI56" i="6"/>
  <c r="AE56" i="6"/>
  <c r="AA56" i="6"/>
  <c r="W56" i="6"/>
  <c r="S56" i="6"/>
  <c r="O56" i="6"/>
  <c r="K56" i="6"/>
  <c r="G56" i="6"/>
  <c r="AR56" i="6"/>
  <c r="AL56" i="6"/>
  <c r="AG56" i="6"/>
  <c r="AB56" i="6"/>
  <c r="V56" i="6"/>
  <c r="Q56" i="6"/>
  <c r="L56" i="6"/>
  <c r="J56" i="6"/>
  <c r="R56" i="6"/>
  <c r="Y56" i="6"/>
  <c r="AF56" i="6"/>
  <c r="AN56" i="6"/>
  <c r="L57" i="6"/>
  <c r="T57" i="6"/>
  <c r="AA57" i="6"/>
  <c r="AG57" i="6"/>
  <c r="AO57" i="6"/>
  <c r="G58" i="6"/>
  <c r="N58" i="6"/>
  <c r="V58" i="6"/>
  <c r="AB58" i="6"/>
  <c r="AI58" i="6"/>
  <c r="AB60" i="6"/>
  <c r="AS62" i="6"/>
  <c r="AO62" i="6"/>
  <c r="AK62" i="6"/>
  <c r="AG62" i="6"/>
  <c r="AC62" i="6"/>
  <c r="Y62" i="6"/>
  <c r="U62" i="6"/>
  <c r="Q62" i="6"/>
  <c r="M62" i="6"/>
  <c r="I62" i="6"/>
  <c r="AQ62" i="6"/>
  <c r="AL62" i="6"/>
  <c r="AF62" i="6"/>
  <c r="AA62" i="6"/>
  <c r="V62" i="6"/>
  <c r="P62" i="6"/>
  <c r="K62" i="6"/>
  <c r="J62" i="6"/>
  <c r="R62" i="6"/>
  <c r="X62" i="6"/>
  <c r="AE62" i="6"/>
  <c r="AM62" i="6"/>
  <c r="AP65" i="6"/>
  <c r="AL65" i="6"/>
  <c r="AH65" i="6"/>
  <c r="AD65" i="6"/>
  <c r="Z65" i="6"/>
  <c r="V65" i="6"/>
  <c r="R65" i="6"/>
  <c r="N65" i="6"/>
  <c r="J65" i="6"/>
  <c r="AQ65" i="6"/>
  <c r="AK65" i="6"/>
  <c r="AF65" i="6"/>
  <c r="AA65" i="6"/>
  <c r="U65" i="6"/>
  <c r="P65" i="6"/>
  <c r="K65" i="6"/>
  <c r="I65" i="6"/>
  <c r="Q65" i="6"/>
  <c r="X65" i="6"/>
  <c r="AE65" i="6"/>
  <c r="AM65" i="6"/>
  <c r="AS65" i="6"/>
  <c r="AQ68" i="6"/>
  <c r="AM68" i="6"/>
  <c r="AI68" i="6"/>
  <c r="AE68" i="6"/>
  <c r="AA68" i="6"/>
  <c r="W68" i="6"/>
  <c r="S68" i="6"/>
  <c r="O68" i="6"/>
  <c r="K68" i="6"/>
  <c r="G68" i="6"/>
  <c r="AP68" i="6"/>
  <c r="AK68" i="6"/>
  <c r="AF68" i="6"/>
  <c r="Z68" i="6"/>
  <c r="U68" i="6"/>
  <c r="P68" i="6"/>
  <c r="J68" i="6"/>
  <c r="I68" i="6"/>
  <c r="Q68" i="6"/>
  <c r="X68" i="6"/>
  <c r="AD68" i="6"/>
  <c r="AL68" i="6"/>
  <c r="AS68" i="6"/>
  <c r="AP69" i="6"/>
  <c r="AL69" i="6"/>
  <c r="AH69" i="6"/>
  <c r="AD69" i="6"/>
  <c r="Z69" i="6"/>
  <c r="V69" i="6"/>
  <c r="R69" i="6"/>
  <c r="N69" i="6"/>
  <c r="J69" i="6"/>
  <c r="AR69" i="6"/>
  <c r="AM69" i="6"/>
  <c r="AG69" i="6"/>
  <c r="AB69" i="6"/>
  <c r="W69" i="6"/>
  <c r="Q69" i="6"/>
  <c r="L69" i="6"/>
  <c r="G69" i="6"/>
  <c r="K69" i="6"/>
  <c r="S69" i="6"/>
  <c r="Y69" i="6"/>
  <c r="AF69" i="6"/>
  <c r="AN69" i="6"/>
  <c r="AQ72" i="6"/>
  <c r="AM72" i="6"/>
  <c r="AI72" i="6"/>
  <c r="AE72" i="6"/>
  <c r="AA72" i="6"/>
  <c r="W72" i="6"/>
  <c r="S72" i="6"/>
  <c r="O72" i="6"/>
  <c r="K72" i="6"/>
  <c r="G72" i="6"/>
  <c r="AR72" i="6"/>
  <c r="AL72" i="6"/>
  <c r="AG72" i="6"/>
  <c r="AB72" i="6"/>
  <c r="V72" i="6"/>
  <c r="Q72" i="6"/>
  <c r="L72" i="6"/>
  <c r="AO72" i="6"/>
  <c r="AH72" i="6"/>
  <c r="Z72" i="6"/>
  <c r="T72" i="6"/>
  <c r="M72" i="6"/>
  <c r="AS72" i="6"/>
  <c r="AK72" i="6"/>
  <c r="AD72" i="6"/>
  <c r="X72" i="6"/>
  <c r="P72" i="6"/>
  <c r="I72" i="6"/>
  <c r="N72" i="6"/>
  <c r="AC72" i="6"/>
  <c r="AP72" i="6"/>
  <c r="P73" i="6"/>
  <c r="AS58" i="6"/>
  <c r="AO58" i="6"/>
  <c r="AK58" i="6"/>
  <c r="AG58" i="6"/>
  <c r="AC58" i="6"/>
  <c r="Y58" i="6"/>
  <c r="U58" i="6"/>
  <c r="Q58" i="6"/>
  <c r="M58" i="6"/>
  <c r="I58" i="6"/>
  <c r="AP58" i="6"/>
  <c r="AJ58" i="6"/>
  <c r="AE58" i="6"/>
  <c r="Z58" i="6"/>
  <c r="T58" i="6"/>
  <c r="O58" i="6"/>
  <c r="J58" i="6"/>
  <c r="P58" i="6"/>
  <c r="W58" i="6"/>
  <c r="AD58" i="6"/>
  <c r="AL58" i="6"/>
  <c r="AR58" i="6"/>
  <c r="R72" i="6"/>
  <c r="AF72" i="6"/>
  <c r="L86" i="6"/>
  <c r="L77" i="6"/>
  <c r="T96" i="6"/>
  <c r="T82" i="6"/>
  <c r="L11" i="6"/>
  <c r="P11" i="6"/>
  <c r="T11" i="6"/>
  <c r="X11" i="6"/>
  <c r="AB11" i="6"/>
  <c r="AF11" i="6"/>
  <c r="AJ11" i="6"/>
  <c r="AN11" i="6"/>
  <c r="L15" i="6"/>
  <c r="P15" i="6"/>
  <c r="T15" i="6"/>
  <c r="X15" i="6"/>
  <c r="AB15" i="6"/>
  <c r="AF15" i="6"/>
  <c r="AJ15" i="6"/>
  <c r="AN15" i="6"/>
  <c r="L19" i="6"/>
  <c r="P19" i="6"/>
  <c r="T19" i="6"/>
  <c r="X19" i="6"/>
  <c r="AB19" i="6"/>
  <c r="AF19" i="6"/>
  <c r="AJ19" i="6"/>
  <c r="AN19" i="6"/>
  <c r="L23" i="6"/>
  <c r="P23" i="6"/>
  <c r="T23" i="6"/>
  <c r="X23" i="6"/>
  <c r="AB23" i="6"/>
  <c r="AF23" i="6"/>
  <c r="AJ23" i="6"/>
  <c r="AN23" i="6"/>
  <c r="L27" i="6"/>
  <c r="P27" i="6"/>
  <c r="T27" i="6"/>
  <c r="X27" i="6"/>
  <c r="AB27" i="6"/>
  <c r="AF27" i="6"/>
  <c r="AJ27" i="6"/>
  <c r="AN27" i="6"/>
  <c r="L31" i="6"/>
  <c r="P31" i="6"/>
  <c r="T31" i="6"/>
  <c r="X31" i="6"/>
  <c r="AB31" i="6"/>
  <c r="AF31" i="6"/>
  <c r="AJ31" i="6"/>
  <c r="AN31" i="6"/>
  <c r="L35" i="6"/>
  <c r="P35" i="6"/>
  <c r="T35" i="6"/>
  <c r="X35" i="6"/>
  <c r="AB35" i="6"/>
  <c r="AF35" i="6"/>
  <c r="AJ35" i="6"/>
  <c r="AN35" i="6"/>
  <c r="K37" i="6"/>
  <c r="Q37" i="6"/>
  <c r="V37" i="6"/>
  <c r="AA37" i="6"/>
  <c r="AG37" i="6"/>
  <c r="AL37" i="6"/>
  <c r="AQ37" i="6"/>
  <c r="AP39" i="6"/>
  <c r="AL39" i="6"/>
  <c r="AH39" i="6"/>
  <c r="AD39" i="6"/>
  <c r="Z39" i="6"/>
  <c r="V39" i="6"/>
  <c r="R39" i="6"/>
  <c r="N39" i="6"/>
  <c r="J39" i="6"/>
  <c r="I39" i="6"/>
  <c r="O39" i="6"/>
  <c r="T39" i="6"/>
  <c r="Y39" i="6"/>
  <c r="AE39" i="6"/>
  <c r="AJ39" i="6"/>
  <c r="AO39" i="6"/>
  <c r="K40" i="6"/>
  <c r="P40" i="6"/>
  <c r="V40" i="6"/>
  <c r="AA40" i="6"/>
  <c r="AF40" i="6"/>
  <c r="AL40" i="6"/>
  <c r="AQ40" i="6"/>
  <c r="AQ42" i="6"/>
  <c r="AM42" i="6"/>
  <c r="AI42" i="6"/>
  <c r="AE42" i="6"/>
  <c r="AA42" i="6"/>
  <c r="W42" i="6"/>
  <c r="S42" i="6"/>
  <c r="O42" i="6"/>
  <c r="K42" i="6"/>
  <c r="G42" i="6"/>
  <c r="I42" i="6"/>
  <c r="N42" i="6"/>
  <c r="T42" i="6"/>
  <c r="Y42" i="6"/>
  <c r="AD42" i="6"/>
  <c r="AJ42" i="6"/>
  <c r="AO42" i="6"/>
  <c r="G47" i="6"/>
  <c r="L47" i="6"/>
  <c r="Q47" i="6"/>
  <c r="W47" i="6"/>
  <c r="AB47" i="6"/>
  <c r="AG47" i="6"/>
  <c r="AM47" i="6"/>
  <c r="AR47" i="6"/>
  <c r="AS48" i="6"/>
  <c r="AO48" i="6"/>
  <c r="AK48" i="6"/>
  <c r="AG48" i="6"/>
  <c r="AC48" i="6"/>
  <c r="Y48" i="6"/>
  <c r="U48" i="6"/>
  <c r="Q48" i="6"/>
  <c r="M48" i="6"/>
  <c r="I48" i="6"/>
  <c r="N48" i="6"/>
  <c r="S48" i="6"/>
  <c r="X48" i="6"/>
  <c r="AD48" i="6"/>
  <c r="AI48" i="6"/>
  <c r="AN48" i="6"/>
  <c r="L50" i="6"/>
  <c r="Q50" i="6"/>
  <c r="V50" i="6"/>
  <c r="AB50" i="6"/>
  <c r="AG50" i="6"/>
  <c r="AL50" i="6"/>
  <c r="AR50" i="6"/>
  <c r="M51" i="6"/>
  <c r="S51" i="6"/>
  <c r="X51" i="6"/>
  <c r="AC51" i="6"/>
  <c r="AI51" i="6"/>
  <c r="AN51" i="6"/>
  <c r="N56" i="6"/>
  <c r="U56" i="6"/>
  <c r="AC56" i="6"/>
  <c r="AJ56" i="6"/>
  <c r="AP56" i="6"/>
  <c r="I57" i="6"/>
  <c r="P57" i="6"/>
  <c r="W57" i="6"/>
  <c r="AE57" i="6"/>
  <c r="AK57" i="6"/>
  <c r="K58" i="6"/>
  <c r="R58" i="6"/>
  <c r="X58" i="6"/>
  <c r="AF58" i="6"/>
  <c r="AM58" i="6"/>
  <c r="AQ60" i="6"/>
  <c r="AM60" i="6"/>
  <c r="AI60" i="6"/>
  <c r="AE60" i="6"/>
  <c r="AA60" i="6"/>
  <c r="W60" i="6"/>
  <c r="S60" i="6"/>
  <c r="O60" i="6"/>
  <c r="K60" i="6"/>
  <c r="G60" i="6"/>
  <c r="AS60" i="6"/>
  <c r="AN60" i="6"/>
  <c r="AH60" i="6"/>
  <c r="AC60" i="6"/>
  <c r="X60" i="6"/>
  <c r="R60" i="6"/>
  <c r="M60" i="6"/>
  <c r="J60" i="6"/>
  <c r="Q60" i="6"/>
  <c r="Y60" i="6"/>
  <c r="AF60" i="6"/>
  <c r="AL60" i="6"/>
  <c r="L61" i="6"/>
  <c r="G62" i="6"/>
  <c r="N62" i="6"/>
  <c r="T62" i="6"/>
  <c r="AB62" i="6"/>
  <c r="AI62" i="6"/>
  <c r="AP62" i="6"/>
  <c r="AN64" i="6"/>
  <c r="G65" i="6"/>
  <c r="M65" i="6"/>
  <c r="T65" i="6"/>
  <c r="AB65" i="6"/>
  <c r="AI65" i="6"/>
  <c r="AO65" i="6"/>
  <c r="M68" i="6"/>
  <c r="T68" i="6"/>
  <c r="AB68" i="6"/>
  <c r="AH68" i="6"/>
  <c r="AO68" i="6"/>
  <c r="O69" i="6"/>
  <c r="U69" i="6"/>
  <c r="AC69" i="6"/>
  <c r="AJ69" i="6"/>
  <c r="AQ69" i="6"/>
  <c r="U72" i="6"/>
  <c r="AJ72" i="6"/>
  <c r="AP51" i="6"/>
  <c r="AL51" i="6"/>
  <c r="AH51" i="6"/>
  <c r="AD51" i="6"/>
  <c r="Z51" i="6"/>
  <c r="V51" i="6"/>
  <c r="R51" i="6"/>
  <c r="N51" i="6"/>
  <c r="J51" i="6"/>
  <c r="I51" i="6"/>
  <c r="O51" i="6"/>
  <c r="T51" i="6"/>
  <c r="Y51" i="6"/>
  <c r="AE51" i="6"/>
  <c r="AJ51" i="6"/>
  <c r="AO51" i="6"/>
  <c r="AP57" i="6"/>
  <c r="AL57" i="6"/>
  <c r="AH57" i="6"/>
  <c r="AD57" i="6"/>
  <c r="Z57" i="6"/>
  <c r="V57" i="6"/>
  <c r="R57" i="6"/>
  <c r="N57" i="6"/>
  <c r="J57" i="6"/>
  <c r="AS57" i="6"/>
  <c r="AN57" i="6"/>
  <c r="AI57" i="6"/>
  <c r="AC57" i="6"/>
  <c r="X57" i="6"/>
  <c r="S57" i="6"/>
  <c r="M57" i="6"/>
  <c r="K57" i="6"/>
  <c r="Q57" i="6"/>
  <c r="Y57" i="6"/>
  <c r="AF57" i="6"/>
  <c r="AM57" i="6"/>
  <c r="L58" i="6"/>
  <c r="S58" i="6"/>
  <c r="AA58" i="6"/>
  <c r="AH58" i="6"/>
  <c r="AN58" i="6"/>
  <c r="T60" i="6"/>
  <c r="O62" i="6"/>
  <c r="W62" i="6"/>
  <c r="AD62" i="6"/>
  <c r="AJ62" i="6"/>
  <c r="AR62" i="6"/>
  <c r="O65" i="6"/>
  <c r="W65" i="6"/>
  <c r="AC65" i="6"/>
  <c r="AJ65" i="6"/>
  <c r="AR65" i="6"/>
  <c r="AS66" i="6"/>
  <c r="AO66" i="6"/>
  <c r="AK66" i="6"/>
  <c r="AG66" i="6"/>
  <c r="AC66" i="6"/>
  <c r="Y66" i="6"/>
  <c r="U66" i="6"/>
  <c r="Q66" i="6"/>
  <c r="M66" i="6"/>
  <c r="I66" i="6"/>
  <c r="AR66" i="6"/>
  <c r="AM66" i="6"/>
  <c r="AH66" i="6"/>
  <c r="AB66" i="6"/>
  <c r="W66" i="6"/>
  <c r="R66" i="6"/>
  <c r="L66" i="6"/>
  <c r="G66" i="6"/>
  <c r="J66" i="6"/>
  <c r="P66" i="6"/>
  <c r="X66" i="6"/>
  <c r="AE66" i="6"/>
  <c r="AL66" i="6"/>
  <c r="N68" i="6"/>
  <c r="V68" i="6"/>
  <c r="AC68" i="6"/>
  <c r="AJ68" i="6"/>
  <c r="AR68" i="6"/>
  <c r="I69" i="6"/>
  <c r="P69" i="6"/>
  <c r="X69" i="6"/>
  <c r="AE69" i="6"/>
  <c r="AK69" i="6"/>
  <c r="AS69" i="6"/>
  <c r="J72" i="6"/>
  <c r="Y72" i="6"/>
  <c r="AN72" i="6"/>
  <c r="AP73" i="6"/>
  <c r="AL73" i="6"/>
  <c r="AH73" i="6"/>
  <c r="AD73" i="6"/>
  <c r="Z73" i="6"/>
  <c r="V73" i="6"/>
  <c r="R73" i="6"/>
  <c r="N73" i="6"/>
  <c r="J73" i="6"/>
  <c r="AS73" i="6"/>
  <c r="AN73" i="6"/>
  <c r="AI73" i="6"/>
  <c r="AC73" i="6"/>
  <c r="X73" i="6"/>
  <c r="S73" i="6"/>
  <c r="M73" i="6"/>
  <c r="K73" i="6"/>
  <c r="Q73" i="6"/>
  <c r="Y73" i="6"/>
  <c r="AF73" i="6"/>
  <c r="AM73" i="6"/>
  <c r="AQ76" i="6"/>
  <c r="AM76" i="6"/>
  <c r="AI76" i="6"/>
  <c r="AE76" i="6"/>
  <c r="AA76" i="6"/>
  <c r="W76" i="6"/>
  <c r="S76" i="6"/>
  <c r="O76" i="6"/>
  <c r="K76" i="6"/>
  <c r="G76" i="6"/>
  <c r="AS76" i="6"/>
  <c r="AN76" i="6"/>
  <c r="AH76" i="6"/>
  <c r="AC76" i="6"/>
  <c r="X76" i="6"/>
  <c r="R76" i="6"/>
  <c r="M76" i="6"/>
  <c r="J76" i="6"/>
  <c r="Q76" i="6"/>
  <c r="Y76" i="6"/>
  <c r="AF76" i="6"/>
  <c r="AL76" i="6"/>
  <c r="L81" i="6"/>
  <c r="S81" i="6"/>
  <c r="Y81" i="6"/>
  <c r="AG81" i="6"/>
  <c r="AN81" i="6"/>
  <c r="G81" i="6"/>
  <c r="M81" i="6"/>
  <c r="T81" i="6"/>
  <c r="AB81" i="6"/>
  <c r="AI81" i="6"/>
  <c r="AO81" i="6"/>
  <c r="L41" i="6"/>
  <c r="P41" i="6"/>
  <c r="T41" i="6"/>
  <c r="X41" i="6"/>
  <c r="AB41" i="6"/>
  <c r="AF41" i="6"/>
  <c r="AJ41" i="6"/>
  <c r="AN41" i="6"/>
  <c r="L45" i="6"/>
  <c r="P45" i="6"/>
  <c r="T45" i="6"/>
  <c r="X45" i="6"/>
  <c r="AB45" i="6"/>
  <c r="AF45" i="6"/>
  <c r="AJ45" i="6"/>
  <c r="AN45" i="6"/>
  <c r="L49" i="6"/>
  <c r="P49" i="6"/>
  <c r="T49" i="6"/>
  <c r="X49" i="6"/>
  <c r="AB49" i="6"/>
  <c r="AF49" i="6"/>
  <c r="AJ49" i="6"/>
  <c r="AN49" i="6"/>
  <c r="AP53" i="6"/>
  <c r="AL53" i="6"/>
  <c r="AH53" i="6"/>
  <c r="AD53" i="6"/>
  <c r="L53" i="6"/>
  <c r="P53" i="6"/>
  <c r="T53" i="6"/>
  <c r="X53" i="6"/>
  <c r="AB53" i="6"/>
  <c r="AG53" i="6"/>
  <c r="AM53" i="6"/>
  <c r="AR53" i="6"/>
  <c r="AS54" i="6"/>
  <c r="AO54" i="6"/>
  <c r="AK54" i="6"/>
  <c r="AG54" i="6"/>
  <c r="AC54" i="6"/>
  <c r="Y54" i="6"/>
  <c r="U54" i="6"/>
  <c r="Q54" i="6"/>
  <c r="M54" i="6"/>
  <c r="I54" i="6"/>
  <c r="N54" i="6"/>
  <c r="S54" i="6"/>
  <c r="X54" i="6"/>
  <c r="AD54" i="6"/>
  <c r="AI54" i="6"/>
  <c r="AN54" i="6"/>
  <c r="AP61" i="6"/>
  <c r="AL61" i="6"/>
  <c r="AH61" i="6"/>
  <c r="AD61" i="6"/>
  <c r="Z61" i="6"/>
  <c r="V61" i="6"/>
  <c r="R61" i="6"/>
  <c r="N61" i="6"/>
  <c r="J61" i="6"/>
  <c r="I61" i="6"/>
  <c r="O61" i="6"/>
  <c r="T61" i="6"/>
  <c r="Y61" i="6"/>
  <c r="AE61" i="6"/>
  <c r="AJ61" i="6"/>
  <c r="AO61" i="6"/>
  <c r="AQ64" i="6"/>
  <c r="AM64" i="6"/>
  <c r="AI64" i="6"/>
  <c r="AE64" i="6"/>
  <c r="AA64" i="6"/>
  <c r="W64" i="6"/>
  <c r="S64" i="6"/>
  <c r="O64" i="6"/>
  <c r="K64" i="6"/>
  <c r="G64" i="6"/>
  <c r="I64" i="6"/>
  <c r="N64" i="6"/>
  <c r="T64" i="6"/>
  <c r="Y64" i="6"/>
  <c r="AD64" i="6"/>
  <c r="AJ64" i="6"/>
  <c r="AO64" i="6"/>
  <c r="AS70" i="6"/>
  <c r="AO70" i="6"/>
  <c r="AK70" i="6"/>
  <c r="AG70" i="6"/>
  <c r="AC70" i="6"/>
  <c r="Y70" i="6"/>
  <c r="U70" i="6"/>
  <c r="Q70" i="6"/>
  <c r="M70" i="6"/>
  <c r="AN70" i="6"/>
  <c r="AI70" i="6"/>
  <c r="AD70" i="6"/>
  <c r="X70" i="6"/>
  <c r="S70" i="6"/>
  <c r="N70" i="6"/>
  <c r="I70" i="6"/>
  <c r="O70" i="6"/>
  <c r="V70" i="6"/>
  <c r="AB70" i="6"/>
  <c r="AJ70" i="6"/>
  <c r="AQ70" i="6"/>
  <c r="G73" i="6"/>
  <c r="O73" i="6"/>
  <c r="U73" i="6"/>
  <c r="AB73" i="6"/>
  <c r="AJ73" i="6"/>
  <c r="AQ73" i="6"/>
  <c r="AS74" i="6"/>
  <c r="AO74" i="6"/>
  <c r="AK74" i="6"/>
  <c r="AG74" i="6"/>
  <c r="AC74" i="6"/>
  <c r="Y74" i="6"/>
  <c r="U74" i="6"/>
  <c r="Q74" i="6"/>
  <c r="M74" i="6"/>
  <c r="I74" i="6"/>
  <c r="AP74" i="6"/>
  <c r="AJ74" i="6"/>
  <c r="AE74" i="6"/>
  <c r="Z74" i="6"/>
  <c r="T74" i="6"/>
  <c r="O74" i="6"/>
  <c r="J74" i="6"/>
  <c r="P74" i="6"/>
  <c r="W74" i="6"/>
  <c r="AD74" i="6"/>
  <c r="AL74" i="6"/>
  <c r="AR74" i="6"/>
  <c r="N76" i="6"/>
  <c r="U76" i="6"/>
  <c r="AB76" i="6"/>
  <c r="AJ76" i="6"/>
  <c r="AP76" i="6"/>
  <c r="AS78" i="6"/>
  <c r="AO78" i="6"/>
  <c r="AK78" i="6"/>
  <c r="AG78" i="6"/>
  <c r="AC78" i="6"/>
  <c r="Y78" i="6"/>
  <c r="U78" i="6"/>
  <c r="Q78" i="6"/>
  <c r="M78" i="6"/>
  <c r="I78" i="6"/>
  <c r="AQ78" i="6"/>
  <c r="AL78" i="6"/>
  <c r="AF78" i="6"/>
  <c r="AA78" i="6"/>
  <c r="V78" i="6"/>
  <c r="P78" i="6"/>
  <c r="K78" i="6"/>
  <c r="J78" i="6"/>
  <c r="R78" i="6"/>
  <c r="X78" i="6"/>
  <c r="AE78" i="6"/>
  <c r="AM78" i="6"/>
  <c r="O81" i="6"/>
  <c r="W81" i="6"/>
  <c r="AC81" i="6"/>
  <c r="AJ81" i="6"/>
  <c r="AS82" i="6"/>
  <c r="AO82" i="6"/>
  <c r="AK82" i="6"/>
  <c r="AG82" i="6"/>
  <c r="AC82" i="6"/>
  <c r="Y82" i="6"/>
  <c r="U82" i="6"/>
  <c r="Q82" i="6"/>
  <c r="M82" i="6"/>
  <c r="I82" i="6"/>
  <c r="AR82" i="6"/>
  <c r="AM82" i="6"/>
  <c r="AH82" i="6"/>
  <c r="AB82" i="6"/>
  <c r="W82" i="6"/>
  <c r="R82" i="6"/>
  <c r="L82" i="6"/>
  <c r="G82" i="6"/>
  <c r="J82" i="6"/>
  <c r="P82" i="6"/>
  <c r="X82" i="6"/>
  <c r="AE82" i="6"/>
  <c r="AL82" i="6"/>
  <c r="AQ84" i="6"/>
  <c r="AM84" i="6"/>
  <c r="AI84" i="6"/>
  <c r="AE84" i="6"/>
  <c r="AA84" i="6"/>
  <c r="W84" i="6"/>
  <c r="S84" i="6"/>
  <c r="O84" i="6"/>
  <c r="K84" i="6"/>
  <c r="G84" i="6"/>
  <c r="AP84" i="6"/>
  <c r="AK84" i="6"/>
  <c r="AF84" i="6"/>
  <c r="Z84" i="6"/>
  <c r="U84" i="6"/>
  <c r="P84" i="6"/>
  <c r="J84" i="6"/>
  <c r="AR84" i="6"/>
  <c r="AL84" i="6"/>
  <c r="AG84" i="6"/>
  <c r="AB84" i="6"/>
  <c r="V84" i="6"/>
  <c r="Q84" i="6"/>
  <c r="L84" i="6"/>
  <c r="M84" i="6"/>
  <c r="X84" i="6"/>
  <c r="AH84" i="6"/>
  <c r="AS84" i="6"/>
  <c r="AP85" i="6"/>
  <c r="AL85" i="6"/>
  <c r="AH85" i="6"/>
  <c r="AD85" i="6"/>
  <c r="Z85" i="6"/>
  <c r="V85" i="6"/>
  <c r="R85" i="6"/>
  <c r="N85" i="6"/>
  <c r="J85" i="6"/>
  <c r="AR85" i="6"/>
  <c r="AM85" i="6"/>
  <c r="AG85" i="6"/>
  <c r="AB85" i="6"/>
  <c r="W85" i="6"/>
  <c r="Q85" i="6"/>
  <c r="L85" i="6"/>
  <c r="G85" i="6"/>
  <c r="AS85" i="6"/>
  <c r="AN85" i="6"/>
  <c r="AI85" i="6"/>
  <c r="AC85" i="6"/>
  <c r="X85" i="6"/>
  <c r="S85" i="6"/>
  <c r="M85" i="6"/>
  <c r="O85" i="6"/>
  <c r="Y85" i="6"/>
  <c r="AJ85" i="6"/>
  <c r="AQ90" i="6"/>
  <c r="AM90" i="6"/>
  <c r="AI90" i="6"/>
  <c r="AE90" i="6"/>
  <c r="AA90" i="6"/>
  <c r="W90" i="6"/>
  <c r="S90" i="6"/>
  <c r="O90" i="6"/>
  <c r="K90" i="6"/>
  <c r="AR90" i="6"/>
  <c r="AL90" i="6"/>
  <c r="AG90" i="6"/>
  <c r="AB90" i="6"/>
  <c r="V90" i="6"/>
  <c r="Q90" i="6"/>
  <c r="L90" i="6"/>
  <c r="AO90" i="6"/>
  <c r="AJ90" i="6"/>
  <c r="AD90" i="6"/>
  <c r="Y90" i="6"/>
  <c r="T90" i="6"/>
  <c r="N90" i="6"/>
  <c r="I90" i="6"/>
  <c r="AS90" i="6"/>
  <c r="AN90" i="6"/>
  <c r="AH90" i="6"/>
  <c r="AC90" i="6"/>
  <c r="X90" i="6"/>
  <c r="R90" i="6"/>
  <c r="M90" i="6"/>
  <c r="Z90" i="6"/>
  <c r="AP81" i="6"/>
  <c r="AL81" i="6"/>
  <c r="AH81" i="6"/>
  <c r="AD81" i="6"/>
  <c r="Z81" i="6"/>
  <c r="V81" i="6"/>
  <c r="R81" i="6"/>
  <c r="N81" i="6"/>
  <c r="J81" i="6"/>
  <c r="AQ81" i="6"/>
  <c r="AK81" i="6"/>
  <c r="AF81" i="6"/>
  <c r="AA81" i="6"/>
  <c r="U81" i="6"/>
  <c r="P81" i="6"/>
  <c r="K81" i="6"/>
  <c r="I81" i="6"/>
  <c r="Q81" i="6"/>
  <c r="X81" i="6"/>
  <c r="AE81" i="6"/>
  <c r="AM81" i="6"/>
  <c r="AS81" i="6"/>
  <c r="J90" i="6"/>
  <c r="AF90" i="6"/>
  <c r="M88" i="6"/>
  <c r="R88" i="6"/>
  <c r="X88" i="6"/>
  <c r="AC88" i="6"/>
  <c r="AH88" i="6"/>
  <c r="AN88" i="6"/>
  <c r="AP89" i="6"/>
  <c r="AL89" i="6"/>
  <c r="AH89" i="6"/>
  <c r="AD89" i="6"/>
  <c r="Z89" i="6"/>
  <c r="V89" i="6"/>
  <c r="R89" i="6"/>
  <c r="N89" i="6"/>
  <c r="J89" i="6"/>
  <c r="I89" i="6"/>
  <c r="O89" i="6"/>
  <c r="T89" i="6"/>
  <c r="Y89" i="6"/>
  <c r="AE89" i="6"/>
  <c r="AJ89" i="6"/>
  <c r="AO89" i="6"/>
  <c r="I93" i="6"/>
  <c r="O93" i="6"/>
  <c r="T93" i="6"/>
  <c r="Y93" i="6"/>
  <c r="AE93" i="6"/>
  <c r="AJ93" i="6"/>
  <c r="M94" i="6"/>
  <c r="R94" i="6"/>
  <c r="X94" i="6"/>
  <c r="AC94" i="6"/>
  <c r="AH94" i="6"/>
  <c r="AN94" i="6"/>
  <c r="AS94" i="6"/>
  <c r="AQ88" i="6"/>
  <c r="AM88" i="6"/>
  <c r="AI88" i="6"/>
  <c r="AE88" i="6"/>
  <c r="AA88" i="6"/>
  <c r="W88" i="6"/>
  <c r="S88" i="6"/>
  <c r="O88" i="6"/>
  <c r="K88" i="6"/>
  <c r="I88" i="6"/>
  <c r="N88" i="6"/>
  <c r="T88" i="6"/>
  <c r="Y88" i="6"/>
  <c r="AD88" i="6"/>
  <c r="AJ88" i="6"/>
  <c r="AO88" i="6"/>
  <c r="AP93" i="6"/>
  <c r="AL93" i="6"/>
  <c r="AH93" i="6"/>
  <c r="AD93" i="6"/>
  <c r="Z93" i="6"/>
  <c r="V93" i="6"/>
  <c r="R93" i="6"/>
  <c r="N93" i="6"/>
  <c r="J93" i="6"/>
  <c r="K93" i="6"/>
  <c r="P93" i="6"/>
  <c r="U93" i="6"/>
  <c r="AA93" i="6"/>
  <c r="AF93" i="6"/>
  <c r="AK93" i="6"/>
  <c r="AQ93" i="6"/>
  <c r="I94" i="6"/>
  <c r="N94" i="6"/>
  <c r="T94" i="6"/>
  <c r="Y94" i="6"/>
  <c r="AD94" i="6"/>
  <c r="AJ94" i="6"/>
  <c r="AQ94" i="6"/>
  <c r="AM94" i="6"/>
  <c r="AI94" i="6"/>
  <c r="AE94" i="6"/>
  <c r="AA94" i="6"/>
  <c r="W94" i="6"/>
  <c r="S94" i="6"/>
  <c r="O94" i="6"/>
  <c r="K94" i="6"/>
  <c r="J94" i="6"/>
  <c r="P94" i="6"/>
  <c r="U94" i="6"/>
  <c r="Z94" i="6"/>
  <c r="AF94" i="6"/>
  <c r="AK94" i="6"/>
  <c r="AP94" i="6"/>
  <c r="L55" i="6"/>
  <c r="P55" i="6"/>
  <c r="T55" i="6"/>
  <c r="X55" i="6"/>
  <c r="AB55" i="6"/>
  <c r="AF55" i="6"/>
  <c r="AJ55" i="6"/>
  <c r="AN55" i="6"/>
  <c r="L59" i="6"/>
  <c r="P59" i="6"/>
  <c r="T59" i="6"/>
  <c r="X59" i="6"/>
  <c r="AB59" i="6"/>
  <c r="AF59" i="6"/>
  <c r="AJ59" i="6"/>
  <c r="AN59" i="6"/>
  <c r="L63" i="6"/>
  <c r="P63" i="6"/>
  <c r="T63" i="6"/>
  <c r="X63" i="6"/>
  <c r="AB63" i="6"/>
  <c r="AF63" i="6"/>
  <c r="AJ63" i="6"/>
  <c r="AN63" i="6"/>
  <c r="L67" i="6"/>
  <c r="P67" i="6"/>
  <c r="T67" i="6"/>
  <c r="X67" i="6"/>
  <c r="AB67" i="6"/>
  <c r="AF67" i="6"/>
  <c r="AJ67" i="6"/>
  <c r="AN67" i="6"/>
  <c r="AP77" i="6"/>
  <c r="AL77" i="6"/>
  <c r="AH77" i="6"/>
  <c r="AD77" i="6"/>
  <c r="Z77" i="6"/>
  <c r="V77" i="6"/>
  <c r="R77" i="6"/>
  <c r="N77" i="6"/>
  <c r="J77" i="6"/>
  <c r="I77" i="6"/>
  <c r="O77" i="6"/>
  <c r="T77" i="6"/>
  <c r="Y77" i="6"/>
  <c r="AE77" i="6"/>
  <c r="AJ77" i="6"/>
  <c r="AO77" i="6"/>
  <c r="AQ80" i="6"/>
  <c r="AM80" i="6"/>
  <c r="AI80" i="6"/>
  <c r="AE80" i="6"/>
  <c r="AA80" i="6"/>
  <c r="W80" i="6"/>
  <c r="S80" i="6"/>
  <c r="O80" i="6"/>
  <c r="K80" i="6"/>
  <c r="G80" i="6"/>
  <c r="I80" i="6"/>
  <c r="N80" i="6"/>
  <c r="T80" i="6"/>
  <c r="Y80" i="6"/>
  <c r="AD80" i="6"/>
  <c r="AJ80" i="6"/>
  <c r="AO80" i="6"/>
  <c r="AS86" i="6"/>
  <c r="AO86" i="6"/>
  <c r="AK86" i="6"/>
  <c r="AG86" i="6"/>
  <c r="AC86" i="6"/>
  <c r="Y86" i="6"/>
  <c r="U86" i="6"/>
  <c r="Q86" i="6"/>
  <c r="M86" i="6"/>
  <c r="I86" i="6"/>
  <c r="N86" i="6"/>
  <c r="S86" i="6"/>
  <c r="X86" i="6"/>
  <c r="AD86" i="6"/>
  <c r="AI86" i="6"/>
  <c r="AN86" i="6"/>
  <c r="L88" i="6"/>
  <c r="Q88" i="6"/>
  <c r="V88" i="6"/>
  <c r="AB88" i="6"/>
  <c r="AG88" i="6"/>
  <c r="AL88" i="6"/>
  <c r="AR88" i="6"/>
  <c r="M89" i="6"/>
  <c r="S89" i="6"/>
  <c r="X89" i="6"/>
  <c r="AC89" i="6"/>
  <c r="AI89" i="6"/>
  <c r="AN89" i="6"/>
  <c r="AS89" i="6"/>
  <c r="AR91" i="6"/>
  <c r="AN91" i="6"/>
  <c r="AJ91" i="6"/>
  <c r="AF91" i="6"/>
  <c r="AB91" i="6"/>
  <c r="X91" i="6"/>
  <c r="T91" i="6"/>
  <c r="P91" i="6"/>
  <c r="L91" i="6"/>
  <c r="J91" i="6"/>
  <c r="O91" i="6"/>
  <c r="U91" i="6"/>
  <c r="Z91" i="6"/>
  <c r="AE91" i="6"/>
  <c r="AK91" i="6"/>
  <c r="AP91" i="6"/>
  <c r="M93" i="6"/>
  <c r="S93" i="6"/>
  <c r="X93" i="6"/>
  <c r="AC93" i="6"/>
  <c r="AI93" i="6"/>
  <c r="AN93" i="6"/>
  <c r="AS93" i="6"/>
  <c r="L94" i="6"/>
  <c r="Q94" i="6"/>
  <c r="V94" i="6"/>
  <c r="AB94" i="6"/>
  <c r="AG94" i="6"/>
  <c r="AL94" i="6"/>
  <c r="AR94" i="6"/>
  <c r="AR95" i="6"/>
  <c r="AN95" i="6"/>
  <c r="AJ95" i="6"/>
  <c r="AF95" i="6"/>
  <c r="AB95" i="6"/>
  <c r="X95" i="6"/>
  <c r="T95" i="6"/>
  <c r="P95" i="6"/>
  <c r="L95" i="6"/>
  <c r="J95" i="6"/>
  <c r="O95" i="6"/>
  <c r="U95" i="6"/>
  <c r="Z95" i="6"/>
  <c r="AE95" i="6"/>
  <c r="AK95" i="6"/>
  <c r="AP95" i="6"/>
  <c r="I97" i="6"/>
  <c r="M97" i="6"/>
  <c r="Q97" i="6"/>
  <c r="U97" i="6"/>
  <c r="Y97" i="6"/>
  <c r="AC97" i="6"/>
  <c r="AG97" i="6"/>
  <c r="AK97" i="6"/>
  <c r="AO97" i="6"/>
  <c r="AS97" i="6"/>
  <c r="L71" i="6"/>
  <c r="P71" i="6"/>
  <c r="T71" i="6"/>
  <c r="X71" i="6"/>
  <c r="AB71" i="6"/>
  <c r="AF71" i="6"/>
  <c r="AJ71" i="6"/>
  <c r="AN71" i="6"/>
  <c r="L75" i="6"/>
  <c r="P75" i="6"/>
  <c r="T75" i="6"/>
  <c r="X75" i="6"/>
  <c r="AB75" i="6"/>
  <c r="AF75" i="6"/>
  <c r="AJ75" i="6"/>
  <c r="AN75" i="6"/>
  <c r="L79" i="6"/>
  <c r="P79" i="6"/>
  <c r="T79" i="6"/>
  <c r="X79" i="6"/>
  <c r="AB79" i="6"/>
  <c r="AF79" i="6"/>
  <c r="AJ79" i="6"/>
  <c r="AN79" i="6"/>
  <c r="L83" i="6"/>
  <c r="P83" i="6"/>
  <c r="T83" i="6"/>
  <c r="X83" i="6"/>
  <c r="AB83" i="6"/>
  <c r="AF83" i="6"/>
  <c r="AJ83" i="6"/>
  <c r="AN83" i="6"/>
  <c r="L87" i="6"/>
  <c r="P87" i="6"/>
  <c r="T87" i="6"/>
  <c r="X87" i="6"/>
  <c r="AB87" i="6"/>
  <c r="AF87" i="6"/>
  <c r="AJ87" i="6"/>
  <c r="AN87" i="6"/>
  <c r="I92" i="6"/>
  <c r="M92" i="6"/>
  <c r="Q92" i="6"/>
  <c r="U92" i="6"/>
  <c r="Y92" i="6"/>
  <c r="AC92" i="6"/>
  <c r="AG92" i="6"/>
  <c r="AK92" i="6"/>
  <c r="AO92" i="6"/>
  <c r="I96" i="6"/>
  <c r="M96" i="6"/>
  <c r="Q96" i="6"/>
  <c r="U96" i="6"/>
  <c r="Y96" i="6"/>
  <c r="AC96" i="6"/>
  <c r="AG96" i="6"/>
  <c r="AK96" i="6"/>
  <c r="AO96" i="6"/>
  <c r="J97" i="6"/>
  <c r="N97" i="6"/>
  <c r="R97" i="6"/>
  <c r="V97" i="6"/>
  <c r="Z97" i="6"/>
  <c r="AD97" i="6"/>
  <c r="AH97" i="6"/>
  <c r="AL97" i="6"/>
  <c r="AP97" i="6"/>
  <c r="L97" i="6"/>
  <c r="P97" i="6"/>
  <c r="T97" i="6"/>
  <c r="X97" i="6"/>
  <c r="AB97" i="6"/>
  <c r="AF97" i="6"/>
  <c r="AJ97" i="6"/>
  <c r="AN97" i="6"/>
  <c r="AP14" i="10"/>
  <c r="AP16" i="10"/>
  <c r="AN16" i="10" s="1"/>
  <c r="O11" i="1" s="1"/>
  <c r="F7" i="1" s="1"/>
  <c r="AP15" i="10"/>
  <c r="AP39" i="10"/>
  <c r="AP10" i="10"/>
  <c r="AO14" i="10"/>
  <c r="AP20" i="10"/>
  <c r="AN20" i="10" s="1"/>
  <c r="O15" i="1" s="1"/>
  <c r="F11" i="1" s="1"/>
  <c r="AO26" i="10"/>
  <c r="AO27" i="10"/>
  <c r="AN27" i="10" s="1"/>
  <c r="O23" i="1" s="1"/>
  <c r="H8" i="1" s="1"/>
  <c r="AP28" i="10"/>
  <c r="AN28" i="10" s="1"/>
  <c r="O24" i="1" s="1"/>
  <c r="H9" i="1" s="1"/>
  <c r="Q41" i="10"/>
  <c r="C43" i="10"/>
  <c r="AB44" i="10"/>
  <c r="N46" i="10"/>
  <c r="Q48" i="10"/>
  <c r="Z58" i="10"/>
  <c r="AO39" i="10"/>
  <c r="AP6" i="10"/>
  <c r="AO10" i="10"/>
  <c r="AO11" i="10"/>
  <c r="AN11" i="10" s="1"/>
  <c r="O6" i="1" s="1"/>
  <c r="E7" i="1" s="1"/>
  <c r="AP12" i="10"/>
  <c r="AN12" i="10" s="1"/>
  <c r="O7" i="1" s="1"/>
  <c r="E8" i="1" s="1"/>
  <c r="AO17" i="10"/>
  <c r="AN17" i="10" s="1"/>
  <c r="O12" i="1" s="1"/>
  <c r="F8" i="1" s="1"/>
  <c r="AP18" i="10"/>
  <c r="AO18" i="10"/>
  <c r="AO19" i="10"/>
  <c r="AO21" i="10"/>
  <c r="AN21" i="10" s="1"/>
  <c r="O16" i="1" s="1"/>
  <c r="G7" i="1" s="1"/>
  <c r="AP22" i="10"/>
  <c r="AO22" i="10"/>
  <c r="AP24" i="10"/>
  <c r="AN24" i="10" s="1"/>
  <c r="O20" i="1" s="1"/>
  <c r="G10" i="1" s="1"/>
  <c r="U41" i="10"/>
  <c r="G43" i="10"/>
  <c r="I45" i="10"/>
  <c r="K47" i="10"/>
  <c r="H49" i="10"/>
  <c r="Y56" i="10"/>
  <c r="AP8" i="10"/>
  <c r="AN8" i="10" s="1"/>
  <c r="O3" i="1" s="1"/>
  <c r="D9" i="1" s="1"/>
  <c r="AO29" i="10"/>
  <c r="AN29" i="10" s="1"/>
  <c r="O25" i="1" s="1"/>
  <c r="H10" i="1" s="1"/>
  <c r="AJ70" i="10"/>
  <c r="T70" i="10"/>
  <c r="D70" i="10"/>
  <c r="W69" i="10"/>
  <c r="G69" i="10"/>
  <c r="AD68" i="10"/>
  <c r="N68" i="10"/>
  <c r="AG67" i="10"/>
  <c r="Q67" i="10"/>
  <c r="AJ66" i="10"/>
  <c r="T66" i="10"/>
  <c r="D66" i="10"/>
  <c r="W65" i="10"/>
  <c r="G65" i="10"/>
  <c r="AH70" i="10"/>
  <c r="R70" i="10"/>
  <c r="AK69" i="10"/>
  <c r="U69" i="10"/>
  <c r="E69" i="10"/>
  <c r="X68" i="10"/>
  <c r="H68" i="10"/>
  <c r="AA67" i="10"/>
  <c r="K67" i="10"/>
  <c r="AH66" i="10"/>
  <c r="R66" i="10"/>
  <c r="AK65" i="10"/>
  <c r="U65" i="10"/>
  <c r="E65" i="10"/>
  <c r="AA70" i="10"/>
  <c r="AH69" i="10"/>
  <c r="AG68" i="10"/>
  <c r="AF67" i="10"/>
  <c r="AE66" i="10"/>
  <c r="AL65" i="10"/>
  <c r="F65" i="10"/>
  <c r="W64" i="10"/>
  <c r="G64" i="10"/>
  <c r="AL63" i="10"/>
  <c r="AD63" i="10"/>
  <c r="V63" i="10"/>
  <c r="N63" i="10"/>
  <c r="F63" i="10"/>
  <c r="AG62" i="10"/>
  <c r="Y62" i="10"/>
  <c r="Q62" i="10"/>
  <c r="I62" i="10"/>
  <c r="AJ61" i="10"/>
  <c r="AB61" i="10"/>
  <c r="T61" i="10"/>
  <c r="L61" i="10"/>
  <c r="D61" i="10"/>
  <c r="AE60" i="10"/>
  <c r="W60" i="10"/>
  <c r="O60" i="10"/>
  <c r="G60" i="10"/>
  <c r="AL59" i="10"/>
  <c r="AD59" i="10"/>
  <c r="V59" i="10"/>
  <c r="N59" i="10"/>
  <c r="AK70" i="10"/>
  <c r="O70" i="10"/>
  <c r="AF69" i="10"/>
  <c r="L69" i="10"/>
  <c r="S68" i="10"/>
  <c r="AJ67" i="10"/>
  <c r="N67" i="10"/>
  <c r="AG66" i="10"/>
  <c r="K66" i="10"/>
  <c r="R65" i="10"/>
  <c r="AI64" i="10"/>
  <c r="X64" i="10"/>
  <c r="M64" i="10"/>
  <c r="AJ63" i="10"/>
  <c r="Y63" i="10"/>
  <c r="O63" i="10"/>
  <c r="D63" i="10"/>
  <c r="AF62" i="10"/>
  <c r="V62" i="10"/>
  <c r="K62" i="10"/>
  <c r="AH61" i="10"/>
  <c r="W61" i="10"/>
  <c r="M61" i="10"/>
  <c r="AJ60" i="10"/>
  <c r="Y60" i="10"/>
  <c r="N60" i="10"/>
  <c r="D60" i="10"/>
  <c r="AF59" i="10"/>
  <c r="U59" i="10"/>
  <c r="K59" i="10"/>
  <c r="AK58" i="10"/>
  <c r="AC58" i="10"/>
  <c r="U58" i="10"/>
  <c r="M58" i="10"/>
  <c r="E58" i="10"/>
  <c r="AF57" i="10"/>
  <c r="W70" i="10"/>
  <c r="AD69" i="10"/>
  <c r="H69" i="10"/>
  <c r="AA68" i="10"/>
  <c r="E68" i="10"/>
  <c r="V67" i="10"/>
  <c r="AC66" i="10"/>
  <c r="I66" i="10"/>
  <c r="Z65" i="10"/>
  <c r="D65" i="10"/>
  <c r="AB64" i="10"/>
  <c r="Q64" i="10"/>
  <c r="F64" i="10"/>
  <c r="AI63" i="10"/>
  <c r="AC63" i="10"/>
  <c r="S63" i="10"/>
  <c r="M63" i="10"/>
  <c r="H63" i="10"/>
  <c r="C63" i="10"/>
  <c r="AJ62" i="10"/>
  <c r="AE62" i="10"/>
  <c r="Z62" i="10"/>
  <c r="T62" i="10"/>
  <c r="O62" i="10"/>
  <c r="J62" i="10"/>
  <c r="D62" i="10"/>
  <c r="AL61" i="10"/>
  <c r="AG61" i="10"/>
  <c r="AA61" i="10"/>
  <c r="V61" i="10"/>
  <c r="Q61" i="10"/>
  <c r="K61" i="10"/>
  <c r="F61" i="10"/>
  <c r="AH60" i="10"/>
  <c r="AC60" i="10"/>
  <c r="X60" i="10"/>
  <c r="R60" i="10"/>
  <c r="M60" i="10"/>
  <c r="H60" i="10"/>
  <c r="AJ59" i="10"/>
  <c r="AE59" i="10"/>
  <c r="Y59" i="10"/>
  <c r="T59" i="10"/>
  <c r="O59" i="10"/>
  <c r="I59" i="10"/>
  <c r="E59" i="10"/>
  <c r="AJ58" i="10"/>
  <c r="AF58" i="10"/>
  <c r="AB58" i="10"/>
  <c r="X58" i="10"/>
  <c r="T58" i="10"/>
  <c r="P58" i="10"/>
  <c r="L58" i="10"/>
  <c r="H58" i="10"/>
  <c r="D58" i="10"/>
  <c r="AI57" i="10"/>
  <c r="AE57" i="10"/>
  <c r="AA57" i="10"/>
  <c r="W57" i="10"/>
  <c r="S57" i="10"/>
  <c r="O57" i="10"/>
  <c r="K57" i="10"/>
  <c r="G57" i="10"/>
  <c r="C57" i="10"/>
  <c r="AL56" i="10"/>
  <c r="AH56" i="10"/>
  <c r="AD56" i="10"/>
  <c r="Z56" i="10"/>
  <c r="V56" i="10"/>
  <c r="R56" i="10"/>
  <c r="N56" i="10"/>
  <c r="J56" i="10"/>
  <c r="F56" i="10"/>
  <c r="AK55" i="10"/>
  <c r="AG55" i="10"/>
  <c r="AC55" i="10"/>
  <c r="Y55" i="10"/>
  <c r="U55" i="10"/>
  <c r="Q55" i="10"/>
  <c r="M55" i="10"/>
  <c r="I55" i="10"/>
  <c r="E55" i="10"/>
  <c r="AJ54" i="10"/>
  <c r="AF54" i="10"/>
  <c r="AB54" i="10"/>
  <c r="X54" i="10"/>
  <c r="T54" i="10"/>
  <c r="P54" i="10"/>
  <c r="L54" i="10"/>
  <c r="H54" i="10"/>
  <c r="D54" i="10"/>
  <c r="AI53" i="10"/>
  <c r="AE53" i="10"/>
  <c r="AA53" i="10"/>
  <c r="W53" i="10"/>
  <c r="S53" i="10"/>
  <c r="O53" i="10"/>
  <c r="K53" i="10"/>
  <c r="G53" i="10"/>
  <c r="C53" i="10"/>
  <c r="AL52" i="10"/>
  <c r="AH52" i="10"/>
  <c r="AD52" i="10"/>
  <c r="Z52" i="10"/>
  <c r="V52" i="10"/>
  <c r="R52" i="10"/>
  <c r="N52" i="10"/>
  <c r="J52" i="10"/>
  <c r="F52" i="10"/>
  <c r="AK51" i="10"/>
  <c r="AG51" i="10"/>
  <c r="AC51" i="10"/>
  <c r="Y51" i="10"/>
  <c r="U51" i="10"/>
  <c r="Q51" i="10"/>
  <c r="M51" i="10"/>
  <c r="I51" i="10"/>
  <c r="E51" i="10"/>
  <c r="AJ50" i="10"/>
  <c r="AF50" i="10"/>
  <c r="AB50" i="10"/>
  <c r="X50" i="10"/>
  <c r="T50" i="10"/>
  <c r="P50" i="10"/>
  <c r="L50" i="10"/>
  <c r="H50" i="10"/>
  <c r="D50" i="10"/>
  <c r="AI49" i="10"/>
  <c r="AE49" i="10"/>
  <c r="AA49" i="10"/>
  <c r="W49" i="10"/>
  <c r="S49" i="10"/>
  <c r="O49" i="10"/>
  <c r="K49" i="10"/>
  <c r="G49" i="10"/>
  <c r="C49" i="10"/>
  <c r="AL48" i="10"/>
  <c r="AH48" i="10"/>
  <c r="AD48" i="10"/>
  <c r="Z48" i="10"/>
  <c r="V48" i="10"/>
  <c r="R48" i="10"/>
  <c r="N48" i="10"/>
  <c r="AE70" i="10"/>
  <c r="U70" i="10"/>
  <c r="I70" i="10"/>
  <c r="AL69" i="10"/>
  <c r="AB69" i="10"/>
  <c r="P69" i="10"/>
  <c r="F69" i="10"/>
  <c r="AI68" i="10"/>
  <c r="W68" i="10"/>
  <c r="M68" i="10"/>
  <c r="C68" i="10"/>
  <c r="AD67" i="10"/>
  <c r="T67" i="10"/>
  <c r="J67" i="10"/>
  <c r="AK66" i="10"/>
  <c r="AA66" i="10"/>
  <c r="Q66" i="10"/>
  <c r="E66" i="10"/>
  <c r="AH65" i="10"/>
  <c r="X65" i="10"/>
  <c r="L65" i="10"/>
  <c r="AG64" i="10"/>
  <c r="Z64" i="10"/>
  <c r="U64" i="10"/>
  <c r="P64" i="10"/>
  <c r="J64" i="10"/>
  <c r="E64" i="10"/>
  <c r="AG63" i="10"/>
  <c r="AB63" i="10"/>
  <c r="W63" i="10"/>
  <c r="Q63" i="10"/>
  <c r="L63" i="10"/>
  <c r="G63" i="10"/>
  <c r="AI62" i="10"/>
  <c r="AD62" i="10"/>
  <c r="X62" i="10"/>
  <c r="S62" i="10"/>
  <c r="N62" i="10"/>
  <c r="H62" i="10"/>
  <c r="C62" i="10"/>
  <c r="AK61" i="10"/>
  <c r="AE61" i="10"/>
  <c r="Z61" i="10"/>
  <c r="U61" i="10"/>
  <c r="O61" i="10"/>
  <c r="J61" i="10"/>
  <c r="E61" i="10"/>
  <c r="AL60" i="10"/>
  <c r="AG60" i="10"/>
  <c r="AB60" i="10"/>
  <c r="V60" i="10"/>
  <c r="Q60" i="10"/>
  <c r="L60" i="10"/>
  <c r="F60" i="10"/>
  <c r="AI59" i="10"/>
  <c r="AC59" i="10"/>
  <c r="X59" i="10"/>
  <c r="S59" i="10"/>
  <c r="M59" i="10"/>
  <c r="H59" i="10"/>
  <c r="D59" i="10"/>
  <c r="AI58" i="10"/>
  <c r="AE58" i="10"/>
  <c r="AA58" i="10"/>
  <c r="W58" i="10"/>
  <c r="S58" i="10"/>
  <c r="Q70" i="10"/>
  <c r="N69" i="10"/>
  <c r="K68" i="10"/>
  <c r="F67" i="10"/>
  <c r="C66" i="10"/>
  <c r="N64" i="10"/>
  <c r="AF63" i="10"/>
  <c r="K63" i="10"/>
  <c r="AB62" i="10"/>
  <c r="G62" i="10"/>
  <c r="Y61" i="10"/>
  <c r="C61" i="10"/>
  <c r="U60" i="10"/>
  <c r="Q59" i="10"/>
  <c r="AL58" i="10"/>
  <c r="V58" i="10"/>
  <c r="K58" i="10"/>
  <c r="C58" i="10"/>
  <c r="AH57" i="10"/>
  <c r="AB57" i="10"/>
  <c r="V57" i="10"/>
  <c r="Q57" i="10"/>
  <c r="L57" i="10"/>
  <c r="F57" i="10"/>
  <c r="AI56" i="10"/>
  <c r="AC56" i="10"/>
  <c r="X56" i="10"/>
  <c r="S56" i="10"/>
  <c r="M56" i="10"/>
  <c r="H56" i="10"/>
  <c r="C56" i="10"/>
  <c r="AJ55" i="10"/>
  <c r="AE55" i="10"/>
  <c r="Z55" i="10"/>
  <c r="T55" i="10"/>
  <c r="O55" i="10"/>
  <c r="J55" i="10"/>
  <c r="D55" i="10"/>
  <c r="AL54" i="10"/>
  <c r="AG54" i="10"/>
  <c r="AA54" i="10"/>
  <c r="V54" i="10"/>
  <c r="Q54" i="10"/>
  <c r="K54" i="10"/>
  <c r="F54" i="10"/>
  <c r="AH53" i="10"/>
  <c r="AC53" i="10"/>
  <c r="X53" i="10"/>
  <c r="R53" i="10"/>
  <c r="M53" i="10"/>
  <c r="H53" i="10"/>
  <c r="AJ52" i="10"/>
  <c r="AE52" i="10"/>
  <c r="Y52" i="10"/>
  <c r="T52" i="10"/>
  <c r="O52" i="10"/>
  <c r="I52" i="10"/>
  <c r="D52" i="10"/>
  <c r="AL51" i="10"/>
  <c r="AF51" i="10"/>
  <c r="AA51" i="10"/>
  <c r="V51" i="10"/>
  <c r="P51" i="10"/>
  <c r="K51" i="10"/>
  <c r="F51" i="10"/>
  <c r="AH50" i="10"/>
  <c r="AC50" i="10"/>
  <c r="W50" i="10"/>
  <c r="R50" i="10"/>
  <c r="M50" i="10"/>
  <c r="G50" i="10"/>
  <c r="AJ49" i="10"/>
  <c r="AD49" i="10"/>
  <c r="Y49" i="10"/>
  <c r="T49" i="10"/>
  <c r="N49" i="10"/>
  <c r="I49" i="10"/>
  <c r="D49" i="10"/>
  <c r="G70" i="10"/>
  <c r="D69" i="10"/>
  <c r="AL67" i="10"/>
  <c r="AI66" i="10"/>
  <c r="AF65" i="10"/>
  <c r="AD64" i="10"/>
  <c r="I64" i="10"/>
  <c r="AA63" i="10"/>
  <c r="E63" i="10"/>
  <c r="W62" i="10"/>
  <c r="S61" i="10"/>
  <c r="AK60" i="10"/>
  <c r="P60" i="10"/>
  <c r="AG59" i="10"/>
  <c r="L59" i="10"/>
  <c r="AH58" i="10"/>
  <c r="R58" i="10"/>
  <c r="J58" i="10"/>
  <c r="AG57" i="10"/>
  <c r="Z57" i="10"/>
  <c r="U57" i="10"/>
  <c r="P57" i="10"/>
  <c r="J57" i="10"/>
  <c r="E57" i="10"/>
  <c r="AG56" i="10"/>
  <c r="AB56" i="10"/>
  <c r="W56" i="10"/>
  <c r="Q56" i="10"/>
  <c r="L56" i="10"/>
  <c r="G56" i="10"/>
  <c r="AI55" i="10"/>
  <c r="AD55" i="10"/>
  <c r="X55" i="10"/>
  <c r="S55" i="10"/>
  <c r="N55" i="10"/>
  <c r="H55" i="10"/>
  <c r="C55" i="10"/>
  <c r="AK54" i="10"/>
  <c r="AE54" i="10"/>
  <c r="Z54" i="10"/>
  <c r="U54" i="10"/>
  <c r="O54" i="10"/>
  <c r="J54" i="10"/>
  <c r="E54" i="10"/>
  <c r="AL53" i="10"/>
  <c r="AG53" i="10"/>
  <c r="AB53" i="10"/>
  <c r="V53" i="10"/>
  <c r="Q53" i="10"/>
  <c r="L53" i="10"/>
  <c r="F53" i="10"/>
  <c r="AI52" i="10"/>
  <c r="AC52" i="10"/>
  <c r="X52" i="10"/>
  <c r="S52" i="10"/>
  <c r="M52" i="10"/>
  <c r="H52" i="10"/>
  <c r="C52" i="10"/>
  <c r="AJ51" i="10"/>
  <c r="AE51" i="10"/>
  <c r="Z51" i="10"/>
  <c r="T51" i="10"/>
  <c r="O51" i="10"/>
  <c r="J51" i="10"/>
  <c r="D51" i="10"/>
  <c r="AL50" i="10"/>
  <c r="AG50" i="10"/>
  <c r="AA50" i="10"/>
  <c r="V50" i="10"/>
  <c r="AJ69" i="10"/>
  <c r="AE68" i="10"/>
  <c r="AB67" i="10"/>
  <c r="Y66" i="10"/>
  <c r="T65" i="10"/>
  <c r="Y64" i="10"/>
  <c r="D64" i="10"/>
  <c r="U63" i="10"/>
  <c r="R62" i="10"/>
  <c r="AI61" i="10"/>
  <c r="N61" i="10"/>
  <c r="AF60" i="10"/>
  <c r="J60" i="10"/>
  <c r="AB59" i="10"/>
  <c r="G59" i="10"/>
  <c r="AD58" i="10"/>
  <c r="O58" i="10"/>
  <c r="G58" i="10"/>
  <c r="AL57" i="10"/>
  <c r="AD57" i="10"/>
  <c r="Y57" i="10"/>
  <c r="T57" i="10"/>
  <c r="N57" i="10"/>
  <c r="I57" i="10"/>
  <c r="D57" i="10"/>
  <c r="AK56" i="10"/>
  <c r="AF56" i="10"/>
  <c r="AA56" i="10"/>
  <c r="U56" i="10"/>
  <c r="P56" i="10"/>
  <c r="K56" i="10"/>
  <c r="E56" i="10"/>
  <c r="AH55" i="10"/>
  <c r="AB55" i="10"/>
  <c r="W55" i="10"/>
  <c r="R55" i="10"/>
  <c r="L55" i="10"/>
  <c r="G55" i="10"/>
  <c r="AI54" i="10"/>
  <c r="AD54" i="10"/>
  <c r="Y54" i="10"/>
  <c r="S54" i="10"/>
  <c r="N54" i="10"/>
  <c r="I54" i="10"/>
  <c r="C54" i="10"/>
  <c r="AK53" i="10"/>
  <c r="AF53" i="10"/>
  <c r="Z53" i="10"/>
  <c r="U53" i="10"/>
  <c r="P53" i="10"/>
  <c r="J53" i="10"/>
  <c r="E53" i="10"/>
  <c r="AG52" i="10"/>
  <c r="AB52" i="10"/>
  <c r="W52" i="10"/>
  <c r="Q52" i="10"/>
  <c r="L52" i="10"/>
  <c r="G52" i="10"/>
  <c r="AI51" i="10"/>
  <c r="AD51" i="10"/>
  <c r="X51" i="10"/>
  <c r="S51" i="10"/>
  <c r="N51" i="10"/>
  <c r="H51" i="10"/>
  <c r="C51" i="10"/>
  <c r="AK50" i="10"/>
  <c r="AE50" i="10"/>
  <c r="Z50" i="10"/>
  <c r="U50" i="10"/>
  <c r="O50" i="10"/>
  <c r="J50" i="10"/>
  <c r="E50" i="10"/>
  <c r="AL49" i="10"/>
  <c r="AG49" i="10"/>
  <c r="AB49" i="10"/>
  <c r="V49" i="10"/>
  <c r="Q49" i="10"/>
  <c r="L49" i="10"/>
  <c r="F49" i="10"/>
  <c r="U68" i="10"/>
  <c r="T64" i="10"/>
  <c r="L62" i="10"/>
  <c r="E60" i="10"/>
  <c r="N58" i="10"/>
  <c r="X57" i="10"/>
  <c r="T56" i="10"/>
  <c r="AL55" i="10"/>
  <c r="P55" i="10"/>
  <c r="AH54" i="10"/>
  <c r="M54" i="10"/>
  <c r="AD53" i="10"/>
  <c r="I53" i="10"/>
  <c r="AA52" i="10"/>
  <c r="E52" i="10"/>
  <c r="W51" i="10"/>
  <c r="S50" i="10"/>
  <c r="I50" i="10"/>
  <c r="AK49" i="10"/>
  <c r="Z49" i="10"/>
  <c r="P49" i="10"/>
  <c r="E49" i="10"/>
  <c r="AK48" i="10"/>
  <c r="AF48" i="10"/>
  <c r="AA48" i="10"/>
  <c r="U48" i="10"/>
  <c r="P48" i="10"/>
  <c r="K48" i="10"/>
  <c r="G48" i="10"/>
  <c r="C48" i="10"/>
  <c r="AL47" i="10"/>
  <c r="AH47" i="10"/>
  <c r="AD47" i="10"/>
  <c r="Z47" i="10"/>
  <c r="V47" i="10"/>
  <c r="R47" i="10"/>
  <c r="N47" i="10"/>
  <c r="J47" i="10"/>
  <c r="F47" i="10"/>
  <c r="AK46" i="10"/>
  <c r="AG46" i="10"/>
  <c r="AC46" i="10"/>
  <c r="Y46" i="10"/>
  <c r="U46" i="10"/>
  <c r="Q46" i="10"/>
  <c r="M46" i="10"/>
  <c r="I46" i="10"/>
  <c r="E46" i="10"/>
  <c r="AJ45" i="10"/>
  <c r="AF45" i="10"/>
  <c r="AB45" i="10"/>
  <c r="X45" i="10"/>
  <c r="T45" i="10"/>
  <c r="P45" i="10"/>
  <c r="L45" i="10"/>
  <c r="H45" i="10"/>
  <c r="D45" i="10"/>
  <c r="AI44" i="10"/>
  <c r="AE44" i="10"/>
  <c r="AA44" i="10"/>
  <c r="W44" i="10"/>
  <c r="S44" i="10"/>
  <c r="O44" i="10"/>
  <c r="K44" i="10"/>
  <c r="G44" i="10"/>
  <c r="C44" i="10"/>
  <c r="AL43" i="10"/>
  <c r="AH43" i="10"/>
  <c r="AD43" i="10"/>
  <c r="Z43" i="10"/>
  <c r="V43" i="10"/>
  <c r="R43" i="10"/>
  <c r="N43" i="10"/>
  <c r="J43" i="10"/>
  <c r="F43" i="10"/>
  <c r="AK42" i="10"/>
  <c r="AG42" i="10"/>
  <c r="AC42" i="10"/>
  <c r="Y42" i="10"/>
  <c r="U42" i="10"/>
  <c r="Q42" i="10"/>
  <c r="M42" i="10"/>
  <c r="I42" i="10"/>
  <c r="E42" i="10"/>
  <c r="AJ41" i="10"/>
  <c r="AF41" i="10"/>
  <c r="AB41" i="10"/>
  <c r="X41" i="10"/>
  <c r="T41" i="10"/>
  <c r="P41" i="10"/>
  <c r="L41" i="10"/>
  <c r="H41" i="10"/>
  <c r="D41" i="10"/>
  <c r="R67" i="10"/>
  <c r="AK63" i="10"/>
  <c r="AD61" i="10"/>
  <c r="W59" i="10"/>
  <c r="F58" i="10"/>
  <c r="R57" i="10"/>
  <c r="AJ56" i="10"/>
  <c r="O56" i="10"/>
  <c r="AF55" i="10"/>
  <c r="K55" i="10"/>
  <c r="AC54" i="10"/>
  <c r="G54" i="10"/>
  <c r="Y53" i="10"/>
  <c r="D53" i="10"/>
  <c r="U52" i="10"/>
  <c r="R51" i="10"/>
  <c r="AI50" i="10"/>
  <c r="Q50" i="10"/>
  <c r="F50" i="10"/>
  <c r="AH49" i="10"/>
  <c r="X49" i="10"/>
  <c r="M49" i="10"/>
  <c r="AJ48" i="10"/>
  <c r="AE48" i="10"/>
  <c r="Y48" i="10"/>
  <c r="T48" i="10"/>
  <c r="O48" i="10"/>
  <c r="J48" i="10"/>
  <c r="F48" i="10"/>
  <c r="AK47" i="10"/>
  <c r="AG47" i="10"/>
  <c r="AC47" i="10"/>
  <c r="Y47" i="10"/>
  <c r="U47" i="10"/>
  <c r="Q47" i="10"/>
  <c r="M47" i="10"/>
  <c r="I47" i="10"/>
  <c r="E47" i="10"/>
  <c r="AJ46" i="10"/>
  <c r="AF46" i="10"/>
  <c r="AB46" i="10"/>
  <c r="X46" i="10"/>
  <c r="T46" i="10"/>
  <c r="P46" i="10"/>
  <c r="L46" i="10"/>
  <c r="H46" i="10"/>
  <c r="D46" i="10"/>
  <c r="AI45" i="10"/>
  <c r="AE45" i="10"/>
  <c r="AA45" i="10"/>
  <c r="W45" i="10"/>
  <c r="S45" i="10"/>
  <c r="O45" i="10"/>
  <c r="K45" i="10"/>
  <c r="G45" i="10"/>
  <c r="C45" i="10"/>
  <c r="AL44" i="10"/>
  <c r="AH44" i="10"/>
  <c r="AD44" i="10"/>
  <c r="Z44" i="10"/>
  <c r="V44" i="10"/>
  <c r="R44" i="10"/>
  <c r="N44" i="10"/>
  <c r="J44" i="10"/>
  <c r="F44" i="10"/>
  <c r="AK43" i="10"/>
  <c r="AG43" i="10"/>
  <c r="AC43" i="10"/>
  <c r="Y43" i="10"/>
  <c r="U43" i="10"/>
  <c r="Q43" i="10"/>
  <c r="M43" i="10"/>
  <c r="I43" i="10"/>
  <c r="E43" i="10"/>
  <c r="AJ42" i="10"/>
  <c r="AF42" i="10"/>
  <c r="AB42" i="10"/>
  <c r="X42" i="10"/>
  <c r="T42" i="10"/>
  <c r="P42" i="10"/>
  <c r="L42" i="10"/>
  <c r="H42" i="10"/>
  <c r="D42" i="10"/>
  <c r="AI41" i="10"/>
  <c r="AE41" i="10"/>
  <c r="AA41" i="10"/>
  <c r="W41" i="10"/>
  <c r="S41" i="10"/>
  <c r="O41" i="10"/>
  <c r="K41" i="10"/>
  <c r="G41" i="10"/>
  <c r="C41" i="10"/>
  <c r="AC70" i="10"/>
  <c r="M66" i="10"/>
  <c r="P63" i="10"/>
  <c r="I61" i="10"/>
  <c r="C59" i="10"/>
  <c r="AK57" i="10"/>
  <c r="M57" i="10"/>
  <c r="AE56" i="10"/>
  <c r="I56" i="10"/>
  <c r="AA55" i="10"/>
  <c r="F55" i="10"/>
  <c r="W54" i="10"/>
  <c r="T53" i="10"/>
  <c r="AK52" i="10"/>
  <c r="P52" i="10"/>
  <c r="AH51" i="10"/>
  <c r="L51" i="10"/>
  <c r="AD50" i="10"/>
  <c r="N50" i="10"/>
  <c r="C50" i="10"/>
  <c r="AF49" i="10"/>
  <c r="U49" i="10"/>
  <c r="J49" i="10"/>
  <c r="AI48" i="10"/>
  <c r="AC48" i="10"/>
  <c r="X48" i="10"/>
  <c r="S48" i="10"/>
  <c r="M48" i="10"/>
  <c r="I48" i="10"/>
  <c r="E48" i="10"/>
  <c r="AJ47" i="10"/>
  <c r="AF47" i="10"/>
  <c r="AB47" i="10"/>
  <c r="X47" i="10"/>
  <c r="T47" i="10"/>
  <c r="P47" i="10"/>
  <c r="L47" i="10"/>
  <c r="H47" i="10"/>
  <c r="D47" i="10"/>
  <c r="AI46" i="10"/>
  <c r="AE46" i="10"/>
  <c r="AA46" i="10"/>
  <c r="W46" i="10"/>
  <c r="S46" i="10"/>
  <c r="O46" i="10"/>
  <c r="K46" i="10"/>
  <c r="G46" i="10"/>
  <c r="C46" i="10"/>
  <c r="AL45" i="10"/>
  <c r="AH45" i="10"/>
  <c r="AD45" i="10"/>
  <c r="Z45" i="10"/>
  <c r="V45" i="10"/>
  <c r="R45" i="10"/>
  <c r="N45" i="10"/>
  <c r="J45" i="10"/>
  <c r="F45" i="10"/>
  <c r="AK44" i="10"/>
  <c r="AG44" i="10"/>
  <c r="AC44" i="10"/>
  <c r="Y44" i="10"/>
  <c r="U44" i="10"/>
  <c r="Q44" i="10"/>
  <c r="M44" i="10"/>
  <c r="I44" i="10"/>
  <c r="E44" i="10"/>
  <c r="AJ43" i="10"/>
  <c r="AF43" i="10"/>
  <c r="AB43" i="10"/>
  <c r="X43" i="10"/>
  <c r="T43" i="10"/>
  <c r="P43" i="10"/>
  <c r="L43" i="10"/>
  <c r="H43" i="10"/>
  <c r="D43" i="10"/>
  <c r="AI42" i="10"/>
  <c r="AE42" i="10"/>
  <c r="AA42" i="10"/>
  <c r="W42" i="10"/>
  <c r="S42" i="10"/>
  <c r="O42" i="10"/>
  <c r="K42" i="10"/>
  <c r="G42" i="10"/>
  <c r="C42" i="10"/>
  <c r="AL41" i="10"/>
  <c r="AH41" i="10"/>
  <c r="AD41" i="10"/>
  <c r="Z41" i="10"/>
  <c r="V41" i="10"/>
  <c r="R41" i="10"/>
  <c r="N41" i="10"/>
  <c r="J41" i="10"/>
  <c r="F41" i="10"/>
  <c r="I41" i="10"/>
  <c r="Y41" i="10"/>
  <c r="R42" i="10"/>
  <c r="AH42" i="10"/>
  <c r="K43" i="10"/>
  <c r="AA43" i="10"/>
  <c r="D44" i="10"/>
  <c r="T44" i="10"/>
  <c r="AJ44" i="10"/>
  <c r="M45" i="10"/>
  <c r="AC45" i="10"/>
  <c r="F46" i="10"/>
  <c r="V46" i="10"/>
  <c r="AL46" i="10"/>
  <c r="O47" i="10"/>
  <c r="AE47" i="10"/>
  <c r="H48" i="10"/>
  <c r="AB48" i="10"/>
  <c r="R49" i="10"/>
  <c r="Y50" i="10"/>
  <c r="AF52" i="10"/>
  <c r="H57" i="10"/>
  <c r="AH62" i="10"/>
  <c r="M35" i="10"/>
  <c r="Q35" i="10"/>
  <c r="U35" i="10"/>
  <c r="Y35" i="10"/>
  <c r="AC35" i="10"/>
  <c r="AG35" i="10"/>
  <c r="AN10" i="10" l="1"/>
  <c r="O5" i="1" s="1"/>
  <c r="D11" i="1" s="1"/>
  <c r="H77" i="6"/>
  <c r="AP32" i="10"/>
  <c r="AN9" i="10"/>
  <c r="O4" i="1" s="1"/>
  <c r="D10" i="1" s="1"/>
  <c r="AN13" i="10"/>
  <c r="O8" i="1" s="1"/>
  <c r="E9" i="1" s="1"/>
  <c r="H61" i="6"/>
  <c r="H42" i="6"/>
  <c r="H29" i="6"/>
  <c r="H16" i="6"/>
  <c r="H69" i="6"/>
  <c r="H56" i="6"/>
  <c r="F56" i="6" s="1"/>
  <c r="H47" i="6"/>
  <c r="AN30" i="10"/>
  <c r="O26" i="1" s="1"/>
  <c r="H11" i="1" s="1"/>
  <c r="H96" i="6"/>
  <c r="H78" i="6"/>
  <c r="AO31" i="10"/>
  <c r="AN31" i="10" s="1"/>
  <c r="O27" i="1" s="1"/>
  <c r="I7" i="1" s="1"/>
  <c r="H93" i="6"/>
  <c r="H86" i="6"/>
  <c r="H80" i="6"/>
  <c r="H74" i="6"/>
  <c r="H64" i="6"/>
  <c r="AN23" i="10"/>
  <c r="O19" i="1" s="1"/>
  <c r="G9" i="1" s="1"/>
  <c r="AN25" i="10"/>
  <c r="O21" i="1" s="1"/>
  <c r="G11" i="1" s="1"/>
  <c r="AN6" i="10"/>
  <c r="O1" i="1" s="1"/>
  <c r="AO32" i="10"/>
  <c r="AN32" i="10" s="1"/>
  <c r="O28" i="1" s="1"/>
  <c r="I8" i="1" s="1"/>
  <c r="AN26" i="10"/>
  <c r="O22" i="1" s="1"/>
  <c r="H7" i="1" s="1"/>
  <c r="Y15" i="1"/>
  <c r="Y9" i="1" s="1"/>
  <c r="AN15" i="10"/>
  <c r="O10" i="1" s="1"/>
  <c r="E11" i="1" s="1"/>
  <c r="AO35" i="10"/>
  <c r="AP34" i="10"/>
  <c r="AO33" i="10"/>
  <c r="AP33" i="10"/>
  <c r="Z60" i="10"/>
  <c r="V55" i="10"/>
  <c r="AO55" i="10" s="1"/>
  <c r="AG48" i="10"/>
  <c r="C47" i="10"/>
  <c r="Q45" i="10"/>
  <c r="O43" i="10"/>
  <c r="AC41" i="10"/>
  <c r="N53" i="10"/>
  <c r="L48" i="10"/>
  <c r="Z46" i="10"/>
  <c r="X44" i="10"/>
  <c r="AL42" i="10"/>
  <c r="M41" i="10"/>
  <c r="J65" i="10"/>
  <c r="G51" i="10"/>
  <c r="AI47" i="10"/>
  <c r="J46" i="10"/>
  <c r="H44" i="10"/>
  <c r="V42" i="10"/>
  <c r="AC57" i="10"/>
  <c r="AC49" i="10"/>
  <c r="AO49" i="10" s="1"/>
  <c r="S47" i="10"/>
  <c r="AG45" i="10"/>
  <c r="AE43" i="10"/>
  <c r="F42" i="10"/>
  <c r="AG41" i="10"/>
  <c r="S43" i="10"/>
  <c r="E45" i="10"/>
  <c r="AD46" i="10"/>
  <c r="AB51" i="10"/>
  <c r="AO51" i="10" s="1"/>
  <c r="X69" i="10"/>
  <c r="AK41" i="10"/>
  <c r="W43" i="10"/>
  <c r="Y45" i="10"/>
  <c r="AA47" i="10"/>
  <c r="K50" i="10"/>
  <c r="AF70" i="10"/>
  <c r="P70" i="10"/>
  <c r="AI69" i="10"/>
  <c r="S69" i="10"/>
  <c r="C69" i="10"/>
  <c r="Z68" i="10"/>
  <c r="J68" i="10"/>
  <c r="AC67" i="10"/>
  <c r="M67" i="10"/>
  <c r="AF66" i="10"/>
  <c r="P66" i="10"/>
  <c r="AI65" i="10"/>
  <c r="S65" i="10"/>
  <c r="C65" i="10"/>
  <c r="AD70" i="10"/>
  <c r="N70" i="10"/>
  <c r="AG69" i="10"/>
  <c r="Q69" i="10"/>
  <c r="AJ68" i="10"/>
  <c r="T68" i="10"/>
  <c r="D68" i="10"/>
  <c r="W67" i="10"/>
  <c r="G67" i="10"/>
  <c r="AD66" i="10"/>
  <c r="N66" i="10"/>
  <c r="AG65" i="10"/>
  <c r="Q65" i="10"/>
  <c r="AJ64" i="10"/>
  <c r="S70" i="10"/>
  <c r="Z69" i="10"/>
  <c r="Y68" i="10"/>
  <c r="X67" i="10"/>
  <c r="W66" i="10"/>
  <c r="AD65" i="10"/>
  <c r="AK64" i="10"/>
  <c r="S64" i="10"/>
  <c r="C64" i="10"/>
  <c r="Z63" i="10"/>
  <c r="J63" i="10"/>
  <c r="AC62" i="10"/>
  <c r="M62" i="10"/>
  <c r="AF61" i="10"/>
  <c r="P61" i="10"/>
  <c r="AI60" i="10"/>
  <c r="S60" i="10"/>
  <c r="C60" i="10"/>
  <c r="Z59" i="10"/>
  <c r="J59" i="10"/>
  <c r="E70" i="10"/>
  <c r="AC68" i="10"/>
  <c r="Z67" i="10"/>
  <c r="U66" i="10"/>
  <c r="H65" i="10"/>
  <c r="R64" i="10"/>
  <c r="AE63" i="10"/>
  <c r="I63" i="10"/>
  <c r="AA62" i="10"/>
  <c r="F62" i="10"/>
  <c r="R61" i="10"/>
  <c r="AD60" i="10"/>
  <c r="I60" i="10"/>
  <c r="AA59" i="10"/>
  <c r="F59" i="10"/>
  <c r="Y58" i="10"/>
  <c r="I58" i="10"/>
  <c r="AG70" i="10"/>
  <c r="T69" i="10"/>
  <c r="O68" i="10"/>
  <c r="L67" i="10"/>
  <c r="AJ65" i="10"/>
  <c r="AH64" i="10"/>
  <c r="L64" i="10"/>
  <c r="X63" i="10"/>
  <c r="J42" i="10"/>
  <c r="AI43" i="10"/>
  <c r="U45" i="10"/>
  <c r="G47" i="10"/>
  <c r="AJ53" i="10"/>
  <c r="AO53" i="10" s="1"/>
  <c r="N42" i="10"/>
  <c r="P44" i="10"/>
  <c r="R46" i="10"/>
  <c r="D48" i="10"/>
  <c r="K52" i="10"/>
  <c r="AB70" i="10"/>
  <c r="L70" i="10"/>
  <c r="AE69" i="10"/>
  <c r="O69" i="10"/>
  <c r="AL68" i="10"/>
  <c r="V68" i="10"/>
  <c r="F68" i="10"/>
  <c r="Y67" i="10"/>
  <c r="I67" i="10"/>
  <c r="AB66" i="10"/>
  <c r="L66" i="10"/>
  <c r="AE65" i="10"/>
  <c r="O65" i="10"/>
  <c r="AL64" i="10"/>
  <c r="Z70" i="10"/>
  <c r="J70" i="10"/>
  <c r="AC69" i="10"/>
  <c r="M69" i="10"/>
  <c r="AF68" i="10"/>
  <c r="P68" i="10"/>
  <c r="AI67" i="10"/>
  <c r="S67" i="10"/>
  <c r="C67" i="10"/>
  <c r="Z66" i="10"/>
  <c r="J66" i="10"/>
  <c r="AC65" i="10"/>
  <c r="M65" i="10"/>
  <c r="AF64" i="10"/>
  <c r="K70" i="10"/>
  <c r="R69" i="10"/>
  <c r="Q68" i="10"/>
  <c r="P67" i="10"/>
  <c r="O66" i="10"/>
  <c r="V65" i="10"/>
  <c r="AE64" i="10"/>
  <c r="O64" i="10"/>
  <c r="Z42" i="10"/>
  <c r="L44" i="10"/>
  <c r="AK45" i="10"/>
  <c r="W47" i="10"/>
  <c r="D56" i="10"/>
  <c r="E41" i="10"/>
  <c r="AP41" i="10" s="1"/>
  <c r="AD42" i="10"/>
  <c r="AO42" i="10" s="1"/>
  <c r="AF44" i="10"/>
  <c r="AH46" i="10"/>
  <c r="W48" i="10"/>
  <c r="R54" i="10"/>
  <c r="AP54" i="10" s="1"/>
  <c r="X70" i="10"/>
  <c r="H70" i="10"/>
  <c r="AA69" i="10"/>
  <c r="K69" i="10"/>
  <c r="AH68" i="10"/>
  <c r="R68" i="10"/>
  <c r="AK67" i="10"/>
  <c r="U67" i="10"/>
  <c r="E67" i="10"/>
  <c r="X66" i="10"/>
  <c r="H66" i="10"/>
  <c r="AA65" i="10"/>
  <c r="K65" i="10"/>
  <c r="AL70" i="10"/>
  <c r="V70" i="10"/>
  <c r="F70" i="10"/>
  <c r="Y69" i="10"/>
  <c r="I69" i="10"/>
  <c r="AB68" i="10"/>
  <c r="L68" i="10"/>
  <c r="AE67" i="10"/>
  <c r="O67" i="10"/>
  <c r="AL66" i="10"/>
  <c r="V66" i="10"/>
  <c r="F66" i="10"/>
  <c r="Y65" i="10"/>
  <c r="I65" i="10"/>
  <c r="AI70" i="10"/>
  <c r="C70" i="10"/>
  <c r="J69" i="10"/>
  <c r="I68" i="10"/>
  <c r="H67" i="10"/>
  <c r="G66" i="10"/>
  <c r="N65" i="10"/>
  <c r="AA64" i="10"/>
  <c r="K64" i="10"/>
  <c r="AH63" i="10"/>
  <c r="R63" i="10"/>
  <c r="AK62" i="10"/>
  <c r="U62" i="10"/>
  <c r="E62" i="10"/>
  <c r="X61" i="10"/>
  <c r="H61" i="10"/>
  <c r="AA60" i="10"/>
  <c r="K60" i="10"/>
  <c r="AH59" i="10"/>
  <c r="R59" i="10"/>
  <c r="Y70" i="10"/>
  <c r="V69" i="10"/>
  <c r="G68" i="10"/>
  <c r="D67" i="10"/>
  <c r="AB65" i="10"/>
  <c r="AC64" i="10"/>
  <c r="H64" i="10"/>
  <c r="T63" i="10"/>
  <c r="AL62" i="10"/>
  <c r="P62" i="10"/>
  <c r="AC61" i="10"/>
  <c r="G61" i="10"/>
  <c r="T60" i="10"/>
  <c r="AO60" i="10" s="1"/>
  <c r="AK59" i="10"/>
  <c r="P59" i="10"/>
  <c r="AG58" i="10"/>
  <c r="AO58" i="10" s="1"/>
  <c r="Q58" i="10"/>
  <c r="AJ57" i="10"/>
  <c r="M70" i="10"/>
  <c r="AK68" i="10"/>
  <c r="AH67" i="10"/>
  <c r="S66" i="10"/>
  <c r="P65" i="10"/>
  <c r="V64" i="10"/>
  <c r="AO34" i="10"/>
  <c r="AN34" i="10" s="1"/>
  <c r="O30" i="1" s="1"/>
  <c r="I10" i="1" s="1"/>
  <c r="AN33" i="10"/>
  <c r="O29" i="1" s="1"/>
  <c r="I9" i="1" s="1"/>
  <c r="AP35" i="10"/>
  <c r="AA15" i="1"/>
  <c r="AA9" i="1" s="1"/>
  <c r="AO47" i="10"/>
  <c r="AC13" i="1"/>
  <c r="AC7" i="1" s="1"/>
  <c r="AN19" i="10"/>
  <c r="O14" i="1" s="1"/>
  <c r="F10" i="1" s="1"/>
  <c r="X15" i="1"/>
  <c r="X9" i="1" s="1"/>
  <c r="AA16" i="1"/>
  <c r="AA10" i="1" s="1"/>
  <c r="Y14" i="1"/>
  <c r="Y8" i="1" s="1"/>
  <c r="Z17" i="1"/>
  <c r="Z11" i="1" s="1"/>
  <c r="AB15" i="1"/>
  <c r="AB9" i="1" s="1"/>
  <c r="Y17" i="1"/>
  <c r="Y11" i="1" s="1"/>
  <c r="AC15" i="1"/>
  <c r="AC9" i="1" s="1"/>
  <c r="Z13" i="1"/>
  <c r="Z7" i="1" s="1"/>
  <c r="H90" i="6"/>
  <c r="F90" i="6" s="1"/>
  <c r="F64" i="6"/>
  <c r="H73" i="6"/>
  <c r="F73" i="6" s="1"/>
  <c r="H58" i="6"/>
  <c r="F42" i="6"/>
  <c r="F58" i="6"/>
  <c r="H65" i="6"/>
  <c r="H10" i="6"/>
  <c r="H36" i="6"/>
  <c r="F36" i="6" s="1"/>
  <c r="H8" i="6"/>
  <c r="AP63" i="10"/>
  <c r="F77" i="6"/>
  <c r="H51" i="6"/>
  <c r="AO48" i="10"/>
  <c r="AO56" i="10"/>
  <c r="AO57" i="10"/>
  <c r="AO70" i="10"/>
  <c r="AN22" i="10"/>
  <c r="O17" i="1" s="1"/>
  <c r="G8" i="1" s="1"/>
  <c r="AN18" i="10"/>
  <c r="O13" i="1" s="1"/>
  <c r="F9" i="1" s="1"/>
  <c r="Y13" i="1"/>
  <c r="Y7" i="1" s="1"/>
  <c r="AN14" i="10"/>
  <c r="O9" i="1" s="1"/>
  <c r="E10" i="1" s="1"/>
  <c r="H92" i="6"/>
  <c r="F92" i="6" s="1"/>
  <c r="H91" i="6"/>
  <c r="F91" i="6" s="1"/>
  <c r="H94" i="6"/>
  <c r="F94" i="6" s="1"/>
  <c r="F93" i="6"/>
  <c r="H88" i="6"/>
  <c r="F88" i="6" s="1"/>
  <c r="H81" i="6"/>
  <c r="H85" i="6"/>
  <c r="F85" i="6" s="1"/>
  <c r="H84" i="6"/>
  <c r="F84" i="6" s="1"/>
  <c r="H82" i="6"/>
  <c r="F82" i="6" s="1"/>
  <c r="F74" i="6"/>
  <c r="H70" i="6"/>
  <c r="F61" i="6"/>
  <c r="H48" i="6"/>
  <c r="F48" i="6" s="1"/>
  <c r="H39" i="6"/>
  <c r="F39" i="6" s="1"/>
  <c r="H35" i="6"/>
  <c r="F35" i="6" s="1"/>
  <c r="H31" i="6"/>
  <c r="F31" i="6" s="1"/>
  <c r="H27" i="6"/>
  <c r="F27" i="6" s="1"/>
  <c r="H23" i="6"/>
  <c r="F23" i="6" s="1"/>
  <c r="H19" i="6"/>
  <c r="F19" i="6" s="1"/>
  <c r="H15" i="6"/>
  <c r="F15" i="6" s="1"/>
  <c r="H11" i="6"/>
  <c r="F11" i="6" s="1"/>
  <c r="H68" i="6"/>
  <c r="H62" i="6"/>
  <c r="H50" i="6"/>
  <c r="F50" i="6" s="1"/>
  <c r="F47" i="6"/>
  <c r="H37" i="6"/>
  <c r="F37" i="6" s="1"/>
  <c r="H34" i="6"/>
  <c r="F34" i="6" s="1"/>
  <c r="H32" i="6"/>
  <c r="F32" i="6" s="1"/>
  <c r="H28" i="6"/>
  <c r="F28" i="6" s="1"/>
  <c r="H25" i="6"/>
  <c r="F25" i="6" s="1"/>
  <c r="H9" i="6"/>
  <c r="H26" i="6"/>
  <c r="F26" i="6" s="1"/>
  <c r="H44" i="6"/>
  <c r="F44" i="6" s="1"/>
  <c r="H43" i="6"/>
  <c r="F43" i="6" s="1"/>
  <c r="H33" i="6"/>
  <c r="H30" i="6"/>
  <c r="F30" i="6" s="1"/>
  <c r="H24" i="6"/>
  <c r="F24" i="6" s="1"/>
  <c r="H21" i="6"/>
  <c r="F21" i="6" s="1"/>
  <c r="H20" i="6"/>
  <c r="F20" i="6" s="1"/>
  <c r="F96" i="6"/>
  <c r="AB14" i="1"/>
  <c r="AB8" i="1" s="1"/>
  <c r="H75" i="6"/>
  <c r="F75" i="6" s="1"/>
  <c r="H71" i="6"/>
  <c r="H67" i="6"/>
  <c r="F67" i="6" s="1"/>
  <c r="H59" i="6"/>
  <c r="F59" i="6" s="1"/>
  <c r="H55" i="6"/>
  <c r="F55" i="6" s="1"/>
  <c r="F70" i="6"/>
  <c r="F69" i="6"/>
  <c r="H66" i="6"/>
  <c r="F66" i="6" s="1"/>
  <c r="H72" i="6"/>
  <c r="F72" i="6" s="1"/>
  <c r="F65" i="6"/>
  <c r="H40" i="6"/>
  <c r="F40" i="6" s="1"/>
  <c r="H46" i="6"/>
  <c r="F46" i="6" s="1"/>
  <c r="H22" i="6"/>
  <c r="F22" i="6" s="1"/>
  <c r="H13" i="6"/>
  <c r="F13" i="6" s="1"/>
  <c r="H17" i="6"/>
  <c r="F17" i="6" s="1"/>
  <c r="H18" i="6"/>
  <c r="F18" i="6" s="1"/>
  <c r="AO50" i="10"/>
  <c r="AO54" i="10"/>
  <c r="AP60" i="10"/>
  <c r="AO44" i="10"/>
  <c r="AP59" i="10"/>
  <c r="AP51" i="10"/>
  <c r="AP52" i="10"/>
  <c r="AP61" i="10"/>
  <c r="X17" i="1"/>
  <c r="X11" i="1" s="1"/>
  <c r="H87" i="6"/>
  <c r="F87" i="6" s="1"/>
  <c r="H83" i="6"/>
  <c r="F83" i="6" s="1"/>
  <c r="H79" i="6"/>
  <c r="F79" i="6" s="1"/>
  <c r="H63" i="6"/>
  <c r="F63" i="6" s="1"/>
  <c r="F78" i="6"/>
  <c r="H54" i="6"/>
  <c r="F54" i="6" s="1"/>
  <c r="H76" i="6"/>
  <c r="F76" i="6" s="1"/>
  <c r="H57" i="6"/>
  <c r="AP46" i="10"/>
  <c r="AP50" i="10"/>
  <c r="AP55" i="10"/>
  <c r="AO52" i="10"/>
  <c r="AP56" i="10"/>
  <c r="AP49" i="10"/>
  <c r="AP53" i="10"/>
  <c r="AP57" i="10"/>
  <c r="AB16" i="1"/>
  <c r="AB10" i="1" s="1"/>
  <c r="AA13" i="1"/>
  <c r="AA7" i="1" s="1"/>
  <c r="Z14" i="1"/>
  <c r="Z8" i="1" s="1"/>
  <c r="AB13" i="1"/>
  <c r="AB7" i="1" s="1"/>
  <c r="X16" i="1"/>
  <c r="X10" i="1" s="1"/>
  <c r="AC14" i="1"/>
  <c r="AC8" i="1" s="1"/>
  <c r="H97" i="6"/>
  <c r="F97" i="6" s="1"/>
  <c r="H95" i="6"/>
  <c r="F95" i="6" s="1"/>
  <c r="H89" i="6"/>
  <c r="F89" i="6" s="1"/>
  <c r="F86" i="6"/>
  <c r="F80" i="6"/>
  <c r="F81" i="6"/>
  <c r="H53" i="6"/>
  <c r="F53" i="6" s="1"/>
  <c r="H49" i="6"/>
  <c r="F49" i="6" s="1"/>
  <c r="H45" i="6"/>
  <c r="F45" i="6" s="1"/>
  <c r="H41" i="6"/>
  <c r="F41" i="6" s="1"/>
  <c r="F51" i="6"/>
  <c r="H60" i="6"/>
  <c r="F60" i="6" s="1"/>
  <c r="F57" i="6"/>
  <c r="F68" i="6"/>
  <c r="F62" i="6"/>
  <c r="F29" i="6"/>
  <c r="F16" i="6"/>
  <c r="H12" i="6"/>
  <c r="F12" i="6" s="1"/>
  <c r="H52" i="6"/>
  <c r="F52" i="6" s="1"/>
  <c r="F33" i="6"/>
  <c r="F10" i="6"/>
  <c r="H38" i="6"/>
  <c r="F38" i="6" s="1"/>
  <c r="H14" i="6"/>
  <c r="F14" i="6" s="1"/>
  <c r="F8" i="6"/>
  <c r="F71" i="6"/>
  <c r="F9" i="6"/>
  <c r="AO41" i="10" l="1"/>
  <c r="AN41" i="10" s="1"/>
  <c r="U1" i="1" s="1"/>
  <c r="D13" i="1" s="1"/>
  <c r="AE13" i="1" s="1"/>
  <c r="AE7" i="1" s="1"/>
  <c r="AB17" i="1"/>
  <c r="AB11" i="1" s="1"/>
  <c r="AP62" i="10"/>
  <c r="AP43" i="10"/>
  <c r="AA17" i="1"/>
  <c r="AA11" i="1" s="1"/>
  <c r="AN52" i="10"/>
  <c r="U12" i="1" s="1"/>
  <c r="F14" i="1" s="1"/>
  <c r="AG14" i="1" s="1"/>
  <c r="AG8" i="1" s="1"/>
  <c r="AP66" i="10"/>
  <c r="AP58" i="10"/>
  <c r="AP64" i="10"/>
  <c r="AP69" i="10"/>
  <c r="AO43" i="10"/>
  <c r="AP48" i="10"/>
  <c r="AP45" i="10"/>
  <c r="AN35" i="10"/>
  <c r="O31" i="1" s="1"/>
  <c r="I11" i="1" s="1"/>
  <c r="AP47" i="10"/>
  <c r="AN47" i="10" s="1"/>
  <c r="U7" i="1" s="1"/>
  <c r="E14" i="1" s="1"/>
  <c r="AF14" i="1" s="1"/>
  <c r="AF8" i="1" s="1"/>
  <c r="AO62" i="10"/>
  <c r="AN62" i="10" s="1"/>
  <c r="U23" i="1" s="1"/>
  <c r="H14" i="1" s="1"/>
  <c r="AI14" i="1" s="1"/>
  <c r="AI8" i="1" s="1"/>
  <c r="AO66" i="10"/>
  <c r="AN66" i="10" s="1"/>
  <c r="U27" i="1" s="1"/>
  <c r="I13" i="1" s="1"/>
  <c r="AJ13" i="1" s="1"/>
  <c r="AJ7" i="1" s="1"/>
  <c r="AP70" i="10"/>
  <c r="AO65" i="10"/>
  <c r="AO67" i="10"/>
  <c r="AN67" i="10" s="1"/>
  <c r="U28" i="1" s="1"/>
  <c r="I14" i="1" s="1"/>
  <c r="AJ14" i="1" s="1"/>
  <c r="AJ8" i="1" s="1"/>
  <c r="AO64" i="10"/>
  <c r="AN64" i="10" s="1"/>
  <c r="U25" i="1" s="1"/>
  <c r="H16" i="1" s="1"/>
  <c r="AI16" i="1" s="1"/>
  <c r="AI10" i="1" s="1"/>
  <c r="AP67" i="10"/>
  <c r="AP68" i="10"/>
  <c r="AP42" i="10"/>
  <c r="AN42" i="10" s="1"/>
  <c r="U2" i="1" s="1"/>
  <c r="D14" i="1" s="1"/>
  <c r="AE14" i="1" s="1"/>
  <c r="AE8" i="1" s="1"/>
  <c r="AO59" i="10"/>
  <c r="AN59" i="10" s="1"/>
  <c r="U20" i="1" s="1"/>
  <c r="G16" i="1" s="1"/>
  <c r="AH16" i="1" s="1"/>
  <c r="AH10" i="1" s="1"/>
  <c r="AO61" i="10"/>
  <c r="AO63" i="10"/>
  <c r="AN63" i="10" s="1"/>
  <c r="U24" i="1" s="1"/>
  <c r="H15" i="1" s="1"/>
  <c r="AI15" i="1" s="1"/>
  <c r="AI9" i="1" s="1"/>
  <c r="AO69" i="10"/>
  <c r="AP65" i="10"/>
  <c r="AO68" i="10"/>
  <c r="AO45" i="10"/>
  <c r="AN45" i="10" s="1"/>
  <c r="U5" i="1" s="1"/>
  <c r="D17" i="1" s="1"/>
  <c r="AE17" i="1" s="1"/>
  <c r="AE11" i="1" s="1"/>
  <c r="AP44" i="10"/>
  <c r="AO46" i="10"/>
  <c r="AN46" i="10" s="1"/>
  <c r="U6" i="1" s="1"/>
  <c r="E13" i="1" s="1"/>
  <c r="AF13" i="1" s="1"/>
  <c r="AF7" i="1" s="1"/>
  <c r="AN55" i="10"/>
  <c r="U15" i="1" s="1"/>
  <c r="F17" i="1" s="1"/>
  <c r="AG17" i="1" s="1"/>
  <c r="AG11" i="1" s="1"/>
  <c r="AN68" i="10"/>
  <c r="U29" i="1" s="1"/>
  <c r="I15" i="1" s="1"/>
  <c r="AJ15" i="1" s="1"/>
  <c r="AJ9" i="1" s="1"/>
  <c r="AC16" i="1"/>
  <c r="AC10" i="1" s="1"/>
  <c r="AN58" i="10"/>
  <c r="U19" i="1" s="1"/>
  <c r="G15" i="1" s="1"/>
  <c r="AH15" i="1" s="1"/>
  <c r="AH9" i="1" s="1"/>
  <c r="Z16" i="1"/>
  <c r="Z10" i="1" s="1"/>
  <c r="Z15" i="1"/>
  <c r="Z9" i="1" s="1"/>
  <c r="AN61" i="10"/>
  <c r="U22" i="1" s="1"/>
  <c r="H13" i="1" s="1"/>
  <c r="AI13" i="1" s="1"/>
  <c r="AI7" i="1" s="1"/>
  <c r="AN56" i="10"/>
  <c r="U16" i="1" s="1"/>
  <c r="G13" i="1" s="1"/>
  <c r="AH13" i="1" s="1"/>
  <c r="AH7" i="1" s="1"/>
  <c r="AN53" i="10"/>
  <c r="U13" i="1" s="1"/>
  <c r="F15" i="1" s="1"/>
  <c r="AG15" i="1" s="1"/>
  <c r="AG9" i="1" s="1"/>
  <c r="AN54" i="10"/>
  <c r="U14" i="1" s="1"/>
  <c r="F16" i="1" s="1"/>
  <c r="AG16" i="1" s="1"/>
  <c r="AG10" i="1" s="1"/>
  <c r="Y16" i="1"/>
  <c r="Y10" i="1" s="1"/>
  <c r="AA14" i="1"/>
  <c r="AA8" i="1" s="1"/>
  <c r="AN48" i="10"/>
  <c r="U8" i="1" s="1"/>
  <c r="E15" i="1" s="1"/>
  <c r="AF15" i="1" s="1"/>
  <c r="AF9" i="1" s="1"/>
  <c r="AN49" i="10"/>
  <c r="U9" i="1" s="1"/>
  <c r="E16" i="1" s="1"/>
  <c r="AF16" i="1" s="1"/>
  <c r="AF10" i="1" s="1"/>
  <c r="AN44" i="10"/>
  <c r="U4" i="1" s="1"/>
  <c r="D16" i="1" s="1"/>
  <c r="AE16" i="1" s="1"/>
  <c r="AE10" i="1" s="1"/>
  <c r="AN50" i="10"/>
  <c r="U10" i="1" s="1"/>
  <c r="E17" i="1" s="1"/>
  <c r="AF17" i="1" s="1"/>
  <c r="AF11" i="1" s="1"/>
  <c r="AN43" i="10"/>
  <c r="U3" i="1" s="1"/>
  <c r="D15" i="1" s="1"/>
  <c r="AE15" i="1" s="1"/>
  <c r="AE9" i="1" s="1"/>
  <c r="AN60" i="10"/>
  <c r="U21" i="1" s="1"/>
  <c r="G17" i="1" s="1"/>
  <c r="AH17" i="1" s="1"/>
  <c r="AH11" i="1" s="1"/>
  <c r="AN70" i="10"/>
  <c r="U31" i="1" s="1"/>
  <c r="I17" i="1" s="1"/>
  <c r="AJ17" i="1" s="1"/>
  <c r="AJ11" i="1" s="1"/>
  <c r="AN51" i="10"/>
  <c r="U11" i="1" s="1"/>
  <c r="F13" i="1" s="1"/>
  <c r="AG13" i="1" s="1"/>
  <c r="AG7" i="1" s="1"/>
  <c r="AN57" i="10"/>
  <c r="U17" i="1" s="1"/>
  <c r="G14" i="1" s="1"/>
  <c r="AH14" i="1" s="1"/>
  <c r="AH8" i="1" s="1"/>
  <c r="AN69" i="10" l="1"/>
  <c r="U30" i="1" s="1"/>
  <c r="I16" i="1" s="1"/>
  <c r="AJ16" i="1" s="1"/>
  <c r="AJ10" i="1" s="1"/>
  <c r="AC17" i="1"/>
  <c r="AC11" i="1" s="1"/>
  <c r="AN65" i="10"/>
  <c r="U26" i="1" s="1"/>
  <c r="H17" i="1" s="1"/>
  <c r="AI17" i="1" s="1"/>
  <c r="AI11" i="1" s="1"/>
</calcChain>
</file>

<file path=xl/sharedStrings.xml><?xml version="1.0" encoding="utf-8"?>
<sst xmlns="http://schemas.openxmlformats.org/spreadsheetml/2006/main" count="2383" uniqueCount="567">
  <si>
    <t>Thứ2</t>
  </si>
  <si>
    <r>
      <t xml:space="preserve">TRƯỜNG </t>
    </r>
    <r>
      <rPr>
        <b/>
        <u/>
        <sz val="11"/>
        <color indexed="8"/>
        <rFont val="Times New Roman"/>
        <family val="1"/>
        <charset val="163"/>
      </rPr>
      <t xml:space="preserve">THPT NGUYỄN </t>
    </r>
    <r>
      <rPr>
        <b/>
        <sz val="11"/>
        <color indexed="8"/>
        <rFont val="Times New Roman"/>
        <family val="1"/>
        <charset val="163"/>
      </rPr>
      <t>CHÍ THANH</t>
    </r>
  </si>
  <si>
    <t>THỜI KHÓA BIỂU GIÁO VIÊN</t>
  </si>
  <si>
    <t>Nhập M.Số GV:</t>
  </si>
  <si>
    <t>S3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</si>
  <si>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</si>
  <si>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</si>
  <si>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</si>
  <si>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</si>
  <si>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</si>
  <si>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</si>
  <si>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</si>
  <si>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</si>
  <si>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Thứ3</t>
  </si>
  <si>
    <t>SÁNG</t>
  </si>
  <si>
    <t>HDTT</t>
  </si>
  <si>
    <t>`</t>
  </si>
  <si>
    <t>Thứ4</t>
  </si>
  <si>
    <t>CHIỀU</t>
  </si>
  <si>
    <t>Thứ5</t>
  </si>
  <si>
    <t xml:space="preserve">Ghi chú: </t>
  </si>
  <si>
    <t>ĐP- Giáo dục địa phương</t>
  </si>
  <si>
    <t>TN- Chủ đề Trải nghiệm, Hướng nghiệp</t>
  </si>
  <si>
    <t>Thứ6</t>
  </si>
  <si>
    <t xml:space="preserve">THỜI KHÓA BIỂU </t>
  </si>
  <si>
    <t>Nhập tên  lớp:</t>
  </si>
  <si>
    <t>10A4</t>
  </si>
  <si>
    <t>Thứ7</t>
  </si>
  <si>
    <t>TD:</t>
  </si>
  <si>
    <t>Thể dục</t>
  </si>
  <si>
    <t>QP:</t>
  </si>
  <si>
    <t>Quốc phòng</t>
  </si>
  <si>
    <t>SH:</t>
  </si>
  <si>
    <t>Sinh hoạt</t>
  </si>
  <si>
    <r>
      <t>TRƯ</t>
    </r>
    <r>
      <rPr>
        <b/>
        <u/>
        <sz val="11"/>
        <rFont val="Times New Roman"/>
        <family val="1"/>
        <charset val="163"/>
      </rPr>
      <t xml:space="preserve">ỜNG THPT NGUYỄN CHÍ </t>
    </r>
    <r>
      <rPr>
        <b/>
        <sz val="11"/>
        <rFont val="Times New Roman"/>
        <family val="1"/>
        <charset val="163"/>
      </rPr>
      <t>THANH</t>
    </r>
  </si>
  <si>
    <t xml:space="preserve">     THỜI KHÓA BIỂU CHÍNH KHÓA BUỔI SÁNG</t>
  </si>
  <si>
    <t>CƠ SỞ 2</t>
  </si>
  <si>
    <t>CƠ SỞ 1</t>
  </si>
  <si>
    <t>Thứ</t>
  </si>
  <si>
    <t>PHÓ HIỆU TRƯỞNG</t>
  </si>
  <si>
    <t xml:space="preserve">        Bùi Ngọc Tú</t>
  </si>
  <si>
    <t xml:space="preserve">      Bùi Ngọc Tú</t>
  </si>
  <si>
    <t xml:space="preserve">     THỜI KHÓA BIỂU  BUỔI CHIỀU</t>
  </si>
  <si>
    <t xml:space="preserve">       Bùi Ngọc Tú</t>
  </si>
  <si>
    <t>Bùi Ngọc Tú</t>
  </si>
  <si>
    <t>KÝ HIỆU</t>
  </si>
  <si>
    <t>T: Toán</t>
  </si>
  <si>
    <t>L: Lý</t>
  </si>
  <si>
    <t>H: Hóa</t>
  </si>
  <si>
    <t>Si: Sinh</t>
  </si>
  <si>
    <t>V: Văn</t>
  </si>
  <si>
    <t>S: Sử</t>
  </si>
  <si>
    <t>D: Địa</t>
  </si>
  <si>
    <t>A: Anh</t>
  </si>
  <si>
    <t>G: GDCD</t>
  </si>
  <si>
    <t>Ti: Tin</t>
  </si>
  <si>
    <t>K: C. nghệ</t>
  </si>
  <si>
    <t xml:space="preserve">  Bùi Ngọc Tú</t>
  </si>
  <si>
    <t xml:space="preserve">   Bùi Ngọc Tú</t>
  </si>
  <si>
    <t>X: T.Dục</t>
  </si>
  <si>
    <t>Y: Q.phòng</t>
  </si>
  <si>
    <t>Ti: N.Tin</t>
  </si>
  <si>
    <t>K1: N.Điện</t>
  </si>
  <si>
    <t>K2: N.Điện</t>
  </si>
  <si>
    <t>K4: N.LV</t>
  </si>
  <si>
    <t>K5: N.LV</t>
  </si>
  <si>
    <t/>
  </si>
  <si>
    <t>TRƯỜNG THPT NGUYỄN CHÍ THANH</t>
  </si>
  <si>
    <t>TIẾT BỐ TRÍ TKB NĂM HỌC 2022-2023</t>
  </si>
  <si>
    <t>Lưu ý các vùng hàm khác nhau theo màu</t>
  </si>
  <si>
    <t>TT</t>
  </si>
  <si>
    <t>Giáo viên</t>
  </si>
  <si>
    <t>Môn</t>
  </si>
  <si>
    <t>Mã số</t>
  </si>
  <si>
    <t>Chủ nhiệm</t>
  </si>
  <si>
    <t>GIẢNG DẠY CÁC LỚP</t>
  </si>
  <si>
    <t>Tiết TKB</t>
  </si>
  <si>
    <t>HỖ TRỢ TINH CHỈNH THỜI KHÓA BIỂU</t>
  </si>
  <si>
    <t>Nhập MS GV</t>
  </si>
  <si>
    <t>Ngày</t>
  </si>
  <si>
    <t>10A1</t>
  </si>
  <si>
    <t>10A2</t>
  </si>
  <si>
    <t>10A3</t>
  </si>
  <si>
    <t>10A5</t>
  </si>
  <si>
    <t>10A6</t>
  </si>
  <si>
    <t>10A7</t>
  </si>
  <si>
    <t>10A8</t>
  </si>
  <si>
    <t>10A9</t>
  </si>
  <si>
    <t>10A10</t>
  </si>
  <si>
    <t>10A11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</si>
  <si>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</si>
  <si>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</si>
  <si>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</si>
  <si>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</si>
  <si>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</si>
  <si>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</si>
  <si>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</si>
  <si>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</si>
  <si>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</si>
  <si>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</si>
  <si>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</si>
  <si>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</si>
  <si>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</si>
  <si>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</si>
  <si>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</si>
  <si>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</si>
  <si>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</si>
  <si>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</si>
  <si>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</si>
  <si>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</si>
  <si>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</si>
  <si>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CC</t>
  </si>
  <si>
    <t>L7</t>
  </si>
  <si>
    <t>L6</t>
  </si>
  <si>
    <t>H6</t>
  </si>
  <si>
    <t>T6</t>
  </si>
  <si>
    <t>A4</t>
  </si>
  <si>
    <t>D1</t>
  </si>
  <si>
    <t>V6</t>
  </si>
  <si>
    <t>G3</t>
  </si>
  <si>
    <t>S4</t>
  </si>
  <si>
    <t>G2</t>
  </si>
  <si>
    <t>V8</t>
  </si>
  <si>
    <t>H2</t>
  </si>
  <si>
    <t>H3</t>
  </si>
  <si>
    <t>Ti3</t>
  </si>
  <si>
    <t>Si3</t>
  </si>
  <si>
    <t>H4</t>
  </si>
  <si>
    <t>T5</t>
  </si>
  <si>
    <t>S2</t>
  </si>
  <si>
    <t>T11</t>
  </si>
  <si>
    <t>V11</t>
  </si>
  <si>
    <t>A6</t>
  </si>
  <si>
    <t>L4</t>
  </si>
  <si>
    <t>Si5</t>
  </si>
  <si>
    <t>Ti1</t>
  </si>
  <si>
    <t>A2</t>
  </si>
  <si>
    <t>D2</t>
  </si>
  <si>
    <t>Ti5</t>
  </si>
  <si>
    <t>V2</t>
  </si>
  <si>
    <t>D3</t>
  </si>
  <si>
    <t>L8</t>
  </si>
  <si>
    <t>T1</t>
  </si>
  <si>
    <t>A1</t>
  </si>
  <si>
    <t>T7</t>
  </si>
  <si>
    <t>T3</t>
  </si>
  <si>
    <t>S1</t>
  </si>
  <si>
    <t>G1</t>
  </si>
  <si>
    <t>V4</t>
  </si>
  <si>
    <t>L5</t>
  </si>
  <si>
    <t>A7</t>
  </si>
  <si>
    <t>V13</t>
  </si>
  <si>
    <t>A5</t>
  </si>
  <si>
    <t>K1</t>
  </si>
  <si>
    <t>T9</t>
  </si>
  <si>
    <t>T10</t>
  </si>
  <si>
    <t>Si1</t>
  </si>
  <si>
    <t>L2</t>
  </si>
  <si>
    <t>Si4</t>
  </si>
  <si>
    <t>V7</t>
  </si>
  <si>
    <t>V12</t>
  </si>
  <si>
    <t>T4</t>
  </si>
  <si>
    <t>A3</t>
  </si>
  <si>
    <t>V9</t>
  </si>
  <si>
    <t>T8</t>
  </si>
  <si>
    <t>K3</t>
  </si>
  <si>
    <t>Ti4</t>
  </si>
  <si>
    <t>K2</t>
  </si>
  <si>
    <t>H5</t>
  </si>
  <si>
    <t>K4</t>
  </si>
  <si>
    <t>K5</t>
  </si>
  <si>
    <t>V1</t>
  </si>
  <si>
    <t>V10</t>
  </si>
  <si>
    <t>L1</t>
  </si>
  <si>
    <t>V5</t>
  </si>
  <si>
    <t xml:space="preserve">L </t>
  </si>
  <si>
    <t>Toán</t>
  </si>
  <si>
    <t>Văn</t>
  </si>
  <si>
    <t>NN</t>
  </si>
  <si>
    <t>Lý</t>
  </si>
  <si>
    <t>Hóa</t>
  </si>
  <si>
    <t>Sinh</t>
  </si>
  <si>
    <t>Sử</t>
  </si>
  <si>
    <t>Địa</t>
  </si>
  <si>
    <t>Tin</t>
  </si>
  <si>
    <t>CN</t>
  </si>
  <si>
    <t>P.01</t>
  </si>
  <si>
    <t>P.02</t>
  </si>
  <si>
    <t>P.03</t>
  </si>
  <si>
    <t>P.04</t>
  </si>
  <si>
    <t>P.05</t>
  </si>
  <si>
    <t>P.06</t>
  </si>
  <si>
    <t>P.07</t>
  </si>
  <si>
    <t>P.08</t>
  </si>
  <si>
    <t>P.14</t>
  </si>
  <si>
    <t>P.13</t>
  </si>
  <si>
    <t>P.12</t>
  </si>
  <si>
    <t>P.11</t>
  </si>
  <si>
    <t>P.20</t>
  </si>
  <si>
    <t>P.21</t>
  </si>
  <si>
    <t>P.22</t>
  </si>
  <si>
    <t>P.23</t>
  </si>
  <si>
    <t>P.16</t>
  </si>
  <si>
    <t>P.17</t>
  </si>
  <si>
    <t>P.18</t>
  </si>
  <si>
    <t>P.19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</si>
  <si>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</si>
  <si>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</si>
  <si>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</si>
  <si>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</si>
  <si>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</si>
  <si>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</si>
  <si>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</si>
  <si>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</si>
  <si>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</si>
  <si>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</si>
  <si>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P.34</t>
  </si>
  <si>
    <t>P.35</t>
  </si>
  <si>
    <t>P.36</t>
  </si>
  <si>
    <t>P.37</t>
  </si>
  <si>
    <t>P.38</t>
  </si>
  <si>
    <t>X5</t>
  </si>
  <si>
    <t>X2</t>
  </si>
  <si>
    <t>X3</t>
  </si>
  <si>
    <t>Z5</t>
  </si>
  <si>
    <t>X6</t>
  </si>
  <si>
    <t>Z2</t>
  </si>
  <si>
    <t>X4</t>
  </si>
  <si>
    <t>Y5</t>
  </si>
  <si>
    <t>Y2</t>
  </si>
  <si>
    <t>Y3</t>
  </si>
  <si>
    <t>Y6</t>
  </si>
  <si>
    <t>Y4</t>
  </si>
  <si>
    <t>Lớp</t>
  </si>
  <si>
    <t>X1</t>
  </si>
  <si>
    <t>Z4</t>
  </si>
  <si>
    <t>Y1</t>
  </si>
  <si>
    <t>Li</t>
  </si>
  <si>
    <t>V</t>
  </si>
  <si>
    <t>Z1</t>
  </si>
  <si>
    <t>H</t>
  </si>
  <si>
    <t>S</t>
  </si>
  <si>
    <t>Ban</t>
  </si>
  <si>
    <t>CB</t>
  </si>
  <si>
    <t>TN</t>
  </si>
  <si>
    <t>XH</t>
  </si>
  <si>
    <t>DP</t>
  </si>
  <si>
    <t>SH</t>
  </si>
  <si>
    <t>11A11</t>
  </si>
  <si>
    <t>12A12</t>
  </si>
  <si>
    <t>CHÍNH KHÓA SÁNG</t>
  </si>
  <si>
    <t>Chung</t>
  </si>
  <si>
    <t>CS1</t>
  </si>
  <si>
    <t>CS2</t>
  </si>
  <si>
    <t>P.10</t>
  </si>
  <si>
    <t>P.09</t>
  </si>
  <si>
    <t>P.15</t>
  </si>
  <si>
    <t>CHÍNH KHÓA CHIỀU</t>
  </si>
  <si>
    <t>MS</t>
  </si>
  <si>
    <t>Họ lót</t>
  </si>
  <si>
    <t>Tên</t>
  </si>
  <si>
    <t>Môn-Tên</t>
  </si>
  <si>
    <t>ĐP</t>
  </si>
  <si>
    <t xml:space="preserve">TN: </t>
  </si>
  <si>
    <t xml:space="preserve">SH: </t>
  </si>
  <si>
    <t xml:space="preserve">Nghề: </t>
  </si>
  <si>
    <t xml:space="preserve">QP: </t>
  </si>
  <si>
    <t>Họ và tên</t>
  </si>
  <si>
    <t>Mã môn</t>
  </si>
  <si>
    <t>STT</t>
  </si>
  <si>
    <t>Tên lớp</t>
  </si>
  <si>
    <t>Tên giáo viên chủ nhiệm</t>
  </si>
  <si>
    <t>Trần Thị Ngọc</t>
  </si>
  <si>
    <t>Mai</t>
  </si>
  <si>
    <t>1. Tiết trùng</t>
  </si>
  <si>
    <t>1. Toán</t>
  </si>
  <si>
    <t>T</t>
  </si>
  <si>
    <t>Nguyễn Thị Thùy Trang</t>
  </si>
  <si>
    <t>Nguyễn Thị Minh</t>
  </si>
  <si>
    <t>Diệu</t>
  </si>
  <si>
    <t>2. Tiết cặp</t>
  </si>
  <si>
    <t>2. Lý</t>
  </si>
  <si>
    <t>L</t>
  </si>
  <si>
    <t>Đỗ Thị Thúy Hằng</t>
  </si>
  <si>
    <t>Lê Thị Hà</t>
  </si>
  <si>
    <t>Giang</t>
  </si>
  <si>
    <t>3. Một tiết/ buổi</t>
  </si>
  <si>
    <t>3. Hóa</t>
  </si>
  <si>
    <t>Lê Đình  Mẫn</t>
  </si>
  <si>
    <t>Nguyễn Thị</t>
  </si>
  <si>
    <t>Thơm</t>
  </si>
  <si>
    <t>4. Hai tiết cách</t>
  </si>
  <si>
    <t>4. Sinh</t>
  </si>
  <si>
    <t>Si</t>
  </si>
  <si>
    <t>Hoàng Minh Thành</t>
  </si>
  <si>
    <t>Tạ Thị Hồng</t>
  </si>
  <si>
    <t>Nghĩa</t>
  </si>
  <si>
    <t>5. Tiết 1-3-5</t>
  </si>
  <si>
    <t>5. Văn</t>
  </si>
  <si>
    <t>Lê Công Quý</t>
  </si>
  <si>
    <t>Phạm Thị Thu</t>
  </si>
  <si>
    <t>Thủy</t>
  </si>
  <si>
    <t>6. Tiết 5S-1C</t>
  </si>
  <si>
    <t>6. Sử</t>
  </si>
  <si>
    <t>TrầnThị Thùy Linh</t>
  </si>
  <si>
    <t>Lê Thị</t>
  </si>
  <si>
    <t>Hiệp</t>
  </si>
  <si>
    <t>7. Tìm theo môn</t>
  </si>
  <si>
    <t>7. Địa</t>
  </si>
  <si>
    <t>D</t>
  </si>
  <si>
    <t>Võ Thị Thu  Giang</t>
  </si>
  <si>
    <t>Bùi Thị</t>
  </si>
  <si>
    <t>Bình</t>
  </si>
  <si>
    <t>8. Lặp GV</t>
  </si>
  <si>
    <t>8. NN</t>
  </si>
  <si>
    <t>A</t>
  </si>
  <si>
    <t>Nguyễn Thị Minh Vân</t>
  </si>
  <si>
    <t>Trần Thị</t>
  </si>
  <si>
    <t>Lưu</t>
  </si>
  <si>
    <t>9. Tiết liền 2 CS</t>
  </si>
  <si>
    <t>9. Công nghệ</t>
  </si>
  <si>
    <t>K</t>
  </si>
  <si>
    <t>Lê Thị Hà Giang</t>
  </si>
  <si>
    <t>Lê Văn</t>
  </si>
  <si>
    <t>Hướng</t>
  </si>
  <si>
    <t>10. GDCD</t>
  </si>
  <si>
    <t>G</t>
  </si>
  <si>
    <t>Nguyễn Thị Thu Hoài</t>
  </si>
  <si>
    <t>Trần Thị Hoài</t>
  </si>
  <si>
    <t>Nam</t>
  </si>
  <si>
    <t>GD</t>
  </si>
  <si>
    <t>11. Tin</t>
  </si>
  <si>
    <t>Ti</t>
  </si>
  <si>
    <t>Trần Thị Hoài Nam</t>
  </si>
  <si>
    <t>TrầnThị Thùy</t>
  </si>
  <si>
    <t>Linh</t>
  </si>
  <si>
    <t>12. Thể dục</t>
  </si>
  <si>
    <t>X</t>
  </si>
  <si>
    <t>Nguyễn Thành Văn</t>
  </si>
  <si>
    <t>Phúc</t>
  </si>
  <si>
    <t>13. Quốc phòng</t>
  </si>
  <si>
    <t>Y</t>
  </si>
  <si>
    <t>Đỗ Thi Quỳnh Mai</t>
  </si>
  <si>
    <t>H1</t>
  </si>
  <si>
    <t>Nguyễn Phú</t>
  </si>
  <si>
    <t>Hoạt</t>
  </si>
  <si>
    <t>14. Môn Tự nhiên</t>
  </si>
  <si>
    <t>Dương Thị Phương Yên</t>
  </si>
  <si>
    <t>Nguyễn Xuân</t>
  </si>
  <si>
    <t>Hòa</t>
  </si>
  <si>
    <t>15. Môn Xã hội</t>
  </si>
  <si>
    <t>Mai Thị  Duyên</t>
  </si>
  <si>
    <t>Hoàng Minh</t>
  </si>
  <si>
    <t>Thành</t>
  </si>
  <si>
    <t>Mai Thị Trà Giang</t>
  </si>
  <si>
    <t xml:space="preserve">Trần Anh </t>
  </si>
  <si>
    <t>Tuấn</t>
  </si>
  <si>
    <t>Trần Hải Nhân</t>
  </si>
  <si>
    <t>Trần Thị Quỳnh</t>
  </si>
  <si>
    <t>Trang</t>
  </si>
  <si>
    <t>Nguyễn Thị Thoa</t>
  </si>
  <si>
    <t>Nguyễn Cao</t>
  </si>
  <si>
    <t>Trần Ngọc  Vũ</t>
  </si>
  <si>
    <t>Huyên</t>
  </si>
  <si>
    <t>Dương Thị Xuân Hoài</t>
  </si>
  <si>
    <t>Nguyễn Văn</t>
  </si>
  <si>
    <t>Bền</t>
  </si>
  <si>
    <t>Đào Văn Tám</t>
  </si>
  <si>
    <t>Nguyễn Thị Vũ</t>
  </si>
  <si>
    <t>Thanh</t>
  </si>
  <si>
    <t>Lê Quang Hiếu</t>
  </si>
  <si>
    <t>Đỗ Đức</t>
  </si>
  <si>
    <t>Thắng</t>
  </si>
  <si>
    <t>Lê Thị Yếm</t>
  </si>
  <si>
    <t>Nguyễn Thị Hồng</t>
  </si>
  <si>
    <t>Liên</t>
  </si>
  <si>
    <t>Nguyễn Thị Hương</t>
  </si>
  <si>
    <t>Đỗ Minh Thành</t>
  </si>
  <si>
    <t>Bùi Ngọc</t>
  </si>
  <si>
    <t>Tú</t>
  </si>
  <si>
    <t>Võ Như Khánh</t>
  </si>
  <si>
    <t>Võ Như</t>
  </si>
  <si>
    <t>Khánh</t>
  </si>
  <si>
    <t>Tuần 1</t>
  </si>
  <si>
    <t>Bùi Thị  Diệu</t>
  </si>
  <si>
    <t>L3</t>
  </si>
  <si>
    <t>Ngô Văn</t>
  </si>
  <si>
    <t>Hiền</t>
  </si>
  <si>
    <t>Tuần 2</t>
  </si>
  <si>
    <t>Trương Thị Hồng Thúy</t>
  </si>
  <si>
    <t>Lê Quang</t>
  </si>
  <si>
    <t>Hiếu</t>
  </si>
  <si>
    <t>Tuần 3</t>
  </si>
  <si>
    <t>Trần Thị  Hiền</t>
  </si>
  <si>
    <t>Nguyễn Thành</t>
  </si>
  <si>
    <t>Tuần 4</t>
  </si>
  <si>
    <t>Lê Thị Huyên</t>
  </si>
  <si>
    <t>Đỗ Thị Thúy</t>
  </si>
  <si>
    <t>Hằng</t>
  </si>
  <si>
    <t>Tuần 5</t>
  </si>
  <si>
    <t>Nguyễn Thị Hiểu</t>
  </si>
  <si>
    <t>Bùi Văn</t>
  </si>
  <si>
    <t>Bảy</t>
  </si>
  <si>
    <t>Tuần 6</t>
  </si>
  <si>
    <t>Phạm Văn Sỹ</t>
  </si>
  <si>
    <t>Đào Văn</t>
  </si>
  <si>
    <t>Tám</t>
  </si>
  <si>
    <t>Tuần 7</t>
  </si>
  <si>
    <t>Đỗ Thị Thanh</t>
  </si>
  <si>
    <t>Xuân</t>
  </si>
  <si>
    <t>Tuần 8</t>
  </si>
  <si>
    <t>Thoa</t>
  </si>
  <si>
    <t>Tuần 9</t>
  </si>
  <si>
    <t xml:space="preserve">Mai Thị </t>
  </si>
  <si>
    <t>Duyên</t>
  </si>
  <si>
    <t>Tuần 10</t>
  </si>
  <si>
    <t>Loan</t>
  </si>
  <si>
    <t>Tuần 11</t>
  </si>
  <si>
    <t>Đỗ Minh</t>
  </si>
  <si>
    <t>Tuần 12</t>
  </si>
  <si>
    <t>Si2</t>
  </si>
  <si>
    <t>Phạm Thị Diệu</t>
  </si>
  <si>
    <t>Hường</t>
  </si>
  <si>
    <t>Tuần 13</t>
  </si>
  <si>
    <t>Dương Thị Phương</t>
  </si>
  <si>
    <t>Yên</t>
  </si>
  <si>
    <t>Tuần 14</t>
  </si>
  <si>
    <t>Hương</t>
  </si>
  <si>
    <t>Tuần 15</t>
  </si>
  <si>
    <t xml:space="preserve">Trần Thị </t>
  </si>
  <si>
    <t>Tuần 16</t>
  </si>
  <si>
    <t>Võ Văn</t>
  </si>
  <si>
    <t>Nhơn</t>
  </si>
  <si>
    <t>Tuần 17</t>
  </si>
  <si>
    <t>Trương Thị Hồng</t>
  </si>
  <si>
    <t>Thúy</t>
  </si>
  <si>
    <t>Tuần 18</t>
  </si>
  <si>
    <t xml:space="preserve">Trần Ngọc </t>
  </si>
  <si>
    <t>Vũ</t>
  </si>
  <si>
    <t>Tuần 19</t>
  </si>
  <si>
    <t>T2</t>
  </si>
  <si>
    <t>Nguyễn Hùng</t>
  </si>
  <si>
    <t>Mạnh</t>
  </si>
  <si>
    <t>Tuần 20</t>
  </si>
  <si>
    <t>Lê Công</t>
  </si>
  <si>
    <t>Quý</t>
  </si>
  <si>
    <t>Tuần 21</t>
  </si>
  <si>
    <t>Yếm</t>
  </si>
  <si>
    <t>Tuần 22</t>
  </si>
  <si>
    <t>Trần Hải</t>
  </si>
  <si>
    <t>Nhân</t>
  </si>
  <si>
    <t>Tuần 23</t>
  </si>
  <si>
    <t>Nguyễn Thị Thùy</t>
  </si>
  <si>
    <t>Tuần 24</t>
  </si>
  <si>
    <t xml:space="preserve">Lê Đình </t>
  </si>
  <si>
    <t>Mẫn</t>
  </si>
  <si>
    <t>Tuần 25</t>
  </si>
  <si>
    <t>Trương Việt</t>
  </si>
  <si>
    <t>Long</t>
  </si>
  <si>
    <t>Tuần 26</t>
  </si>
  <si>
    <t>Duyến</t>
  </si>
  <si>
    <t>Tuần 27</t>
  </si>
  <si>
    <t>Nguyễn Như</t>
  </si>
  <si>
    <t>Sơn</t>
  </si>
  <si>
    <t>Tuần 28</t>
  </si>
  <si>
    <t>Ti2</t>
  </si>
  <si>
    <t>Trương Mạnh</t>
  </si>
  <si>
    <t>Hải</t>
  </si>
  <si>
    <t>Tuần 29</t>
  </si>
  <si>
    <t>Nguyễn Trọng</t>
  </si>
  <si>
    <t>Vừa</t>
  </si>
  <si>
    <t>Tuần 30</t>
  </si>
  <si>
    <t>Phạm Văn</t>
  </si>
  <si>
    <t>Sỹ</t>
  </si>
  <si>
    <t>Tuần 31</t>
  </si>
  <si>
    <t>Dương Thị Xuân</t>
  </si>
  <si>
    <t>Hoài</t>
  </si>
  <si>
    <t>Tuần 32</t>
  </si>
  <si>
    <t>Trương Dư</t>
  </si>
  <si>
    <t>Tuần 33</t>
  </si>
  <si>
    <t>Nguyễn Hữu</t>
  </si>
  <si>
    <t>Tuần 34</t>
  </si>
  <si>
    <t xml:space="preserve">Bùi Thị </t>
  </si>
  <si>
    <t>Tuần 35</t>
  </si>
  <si>
    <t>Hiểu</t>
  </si>
  <si>
    <t>Tuần 36</t>
  </si>
  <si>
    <t>Nguyễn Thị Thu</t>
  </si>
  <si>
    <t>Tuần 37</t>
  </si>
  <si>
    <t>Nguyễn Việt</t>
  </si>
  <si>
    <t>Anh</t>
  </si>
  <si>
    <t>Tuần 38</t>
  </si>
  <si>
    <t>V3</t>
  </si>
  <si>
    <t>Phạm Thị</t>
  </si>
  <si>
    <t>Như</t>
  </si>
  <si>
    <t>Tuần 39</t>
  </si>
  <si>
    <t>Vân</t>
  </si>
  <si>
    <t>Tuần 40</t>
  </si>
  <si>
    <t>Nguyễn Thạch</t>
  </si>
  <si>
    <t>Ngọc</t>
  </si>
  <si>
    <t>Tuần 41</t>
  </si>
  <si>
    <t xml:space="preserve">Võ Thị Thu </t>
  </si>
  <si>
    <t>Tuần 42</t>
  </si>
  <si>
    <t>Mai Thị Trà</t>
  </si>
  <si>
    <t>Tuần 43</t>
  </si>
  <si>
    <t>Lê Thị Hải</t>
  </si>
  <si>
    <t>Phương</t>
  </si>
  <si>
    <t>Tuần 44</t>
  </si>
  <si>
    <t>Đỗ Thi Quỳnh</t>
  </si>
  <si>
    <t>Tuần 45</t>
  </si>
  <si>
    <t>Phan Đức</t>
  </si>
  <si>
    <t>Thịnh</t>
  </si>
  <si>
    <t>TD</t>
  </si>
  <si>
    <t>Tuần 46</t>
  </si>
  <si>
    <t>Tuần 47</t>
  </si>
  <si>
    <t>Đề</t>
  </si>
  <si>
    <t>Tuần 48</t>
  </si>
  <si>
    <t>Trương Thế</t>
  </si>
  <si>
    <t>Hiển</t>
  </si>
  <si>
    <t>Tuần 49</t>
  </si>
  <si>
    <t>Quốc</t>
  </si>
  <si>
    <t>Tuần 50</t>
  </si>
  <si>
    <t>Nguyễn Hải</t>
  </si>
  <si>
    <t>Đăng</t>
  </si>
  <si>
    <t>Tuần 51</t>
  </si>
  <si>
    <t>X7</t>
  </si>
  <si>
    <t>Hoàng Trọng</t>
  </si>
  <si>
    <t>Tài</t>
  </si>
  <si>
    <t>QP</t>
  </si>
  <si>
    <t>QP: Thịnh</t>
  </si>
  <si>
    <t>Phan Đức Thịnh</t>
  </si>
  <si>
    <t>QP: Tuấn</t>
  </si>
  <si>
    <t>Phạm Văn Tuấn</t>
  </si>
  <si>
    <t>QP: Đề</t>
  </si>
  <si>
    <t>Nguyễn Văn Đề</t>
  </si>
  <si>
    <t>QP: Hiển</t>
  </si>
  <si>
    <t>Trương Thế Hiển</t>
  </si>
  <si>
    <t>QP: Quốc</t>
  </si>
  <si>
    <t>Phạm Văn Quốc</t>
  </si>
  <si>
    <t>QP: Đăng</t>
  </si>
  <si>
    <t>Nguyễn Hải Đăng</t>
  </si>
  <si>
    <t>Y7</t>
  </si>
  <si>
    <t>QP: Tài</t>
  </si>
  <si>
    <t>Hoàng Trọng Tài</t>
  </si>
  <si>
    <t>Nghề</t>
  </si>
  <si>
    <t>Z3</t>
  </si>
  <si>
    <t xml:space="preserve"> </t>
  </si>
  <si>
    <t>Dạy thay trong tổ</t>
  </si>
  <si>
    <t>Tất cả GV trong tổ</t>
  </si>
  <si>
    <t>Dạy thay trong trường</t>
  </si>
  <si>
    <t>Tất cả GV trong trường</t>
  </si>
  <si>
    <t>Chọn tiết</t>
  </si>
  <si>
    <t>Chọn thứ</t>
  </si>
  <si>
    <t>Hai</t>
  </si>
  <si>
    <t>Ba</t>
  </si>
  <si>
    <t>Tư</t>
  </si>
  <si>
    <t>Năm</t>
  </si>
  <si>
    <t>Sáu</t>
  </si>
  <si>
    <t>N.Hoài</t>
  </si>
  <si>
    <t>V.Giang</t>
  </si>
  <si>
    <t>M.Giang</t>
  </si>
  <si>
    <t>W2</t>
  </si>
  <si>
    <t>W3</t>
  </si>
  <si>
    <t>Hồ Công</t>
  </si>
  <si>
    <t>Đức</t>
  </si>
  <si>
    <t>X8</t>
  </si>
  <si>
    <t>Y8</t>
  </si>
  <si>
    <t>TỜ SỐ: I. 06, ÁP DỤNG TỪ NGÀY 14/11/2022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</si>
</sst>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\-###0"/>
    <numFmt numFmtId="165" formatCode="###\ "/>
  </numFmts>
  <fonts count="74" x14ac:knownFonts="1">
    <font>
      <sz val="11"/>
      <color theme="1"/>
      <name val="Arial"/>
      <family val="2"/>
    </font>
    <font>
      <sz val="11"/>
      <color indexed="8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u/>
      <sz val="11"/>
      <color indexed="8"/>
      <name val="Times New Roman"/>
      <family val="1"/>
      <charset val="163"/>
    </font>
    <font>
      <b/>
      <sz val="15"/>
      <color indexed="12"/>
      <name val="Times New Roman"/>
      <family val="1"/>
      <charset val="163"/>
    </font>
    <font>
      <b/>
      <sz val="12"/>
      <color rgb="FFC00000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1"/>
      <color indexed="10"/>
      <name val="Times New Roman"/>
      <family val="1"/>
      <charset val="163"/>
    </font>
    <font>
      <b/>
      <sz val="12"/>
      <color rgb="FF002060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color rgb="FFFFFF00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sz val="13"/>
      <color indexed="8"/>
      <name val="Times New Roman"/>
      <family val="1"/>
    </font>
    <font>
      <b/>
      <sz val="15"/>
      <color rgb="FF0000FF"/>
      <name val="Times New Roman"/>
      <family val="1"/>
      <charset val="163"/>
    </font>
    <font>
      <b/>
      <sz val="16"/>
      <color rgb="FF0000FF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1"/>
      <name val="Times New Roman"/>
      <family val="1"/>
      <charset val="163"/>
    </font>
    <font>
      <b/>
      <sz val="15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9"/>
      <name val="Times New Roman"/>
      <family val="1"/>
      <charset val="163"/>
    </font>
    <font>
      <sz val="14"/>
      <name val="Times New Roman"/>
      <family val="1"/>
      <charset val="163"/>
    </font>
    <font>
      <b/>
      <sz val="11"/>
      <color rgb="FFFFFFFF"/>
      <name val="Times New Roman"/>
      <family val="1"/>
      <charset val="163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FF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0000FF"/>
      <name val="Times New Roman"/>
      <family val="1"/>
      <charset val="163"/>
    </font>
    <font>
      <b/>
      <sz val="24"/>
      <color rgb="FFFF0000"/>
      <name val="Times New Roman"/>
      <family val="1"/>
    </font>
    <font>
      <sz val="11"/>
      <color indexed="9"/>
      <name val="Times New Roman"/>
      <family val="1"/>
      <charset val="163"/>
    </font>
    <font>
      <b/>
      <sz val="14"/>
      <color indexed="4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6"/>
      <color rgb="FFFF0000"/>
      <name val="Times New Roman"/>
      <family val="1"/>
    </font>
    <font>
      <b/>
      <sz val="14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7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0000CC"/>
      <name val="Times New Roman"/>
      <family val="1"/>
      <charset val="163"/>
    </font>
    <font>
      <sz val="12"/>
      <color rgb="FF0000FF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indexed="12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  <charset val="163"/>
    </font>
    <font>
      <sz val="11"/>
      <color rgb="FF000000"/>
      <name val="Arial"/>
      <family val="2"/>
      <charset val="163"/>
    </font>
    <font>
      <sz val="14"/>
      <color rgb="FFFF0000"/>
      <name val="Times New Roman"/>
      <family val="1"/>
      <charset val="163"/>
    </font>
    <font>
      <b/>
      <sz val="12"/>
      <color indexed="12"/>
      <name val="Times New Roman"/>
      <family val="1"/>
      <charset val="163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2"/>
    </font>
    <font>
      <sz val="11"/>
      <color rgb="FF002060"/>
      <name val="Arial"/>
      <family val="2"/>
      <charset val="163"/>
    </font>
    <font>
      <sz val="11"/>
      <color indexed="8"/>
      <name val="Arial"/>
      <family val="2"/>
    </font>
    <font>
      <sz val="11"/>
      <color rgb="FF00206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  <scheme val="major"/>
    </font>
    <font>
      <sz val="12"/>
      <color rgb="FF000000"/>
      <name val="Times New Roman"/>
      <family val="1"/>
      <charset val="163"/>
    </font>
    <font>
      <sz val="12"/>
      <color indexed="10"/>
      <name val="Times New Roman"/>
      <family val="1"/>
      <charset val="163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9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00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4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FF0000"/>
      </right>
      <top style="double">
        <color indexed="8"/>
      </top>
      <bottom style="thin">
        <color indexed="8"/>
      </bottom>
      <diagonal/>
    </border>
    <border>
      <left style="medium">
        <color rgb="FFFF0000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FF0000"/>
      </right>
      <top style="double">
        <color indexed="8"/>
      </top>
      <bottom/>
      <diagonal/>
    </border>
    <border>
      <left style="medium">
        <color rgb="FFFF0000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FF0000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medium">
        <color rgb="FFFF0000"/>
      </right>
      <top style="thin">
        <color indexed="8"/>
      </top>
      <bottom style="thick">
        <color indexed="10"/>
      </bottom>
      <diagonal/>
    </border>
    <border>
      <left style="medium">
        <color rgb="FFFF000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FF0000"/>
      </right>
      <top/>
      <bottom style="thin">
        <color indexed="8"/>
      </bottom>
      <diagonal/>
    </border>
    <border>
      <left style="medium">
        <color rgb="FFFF000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FF0000"/>
      </right>
      <top style="thin">
        <color indexed="8"/>
      </top>
      <bottom/>
      <diagonal/>
    </border>
    <border>
      <left style="medium">
        <color rgb="FFFF000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FF0000"/>
      </right>
      <top style="thick">
        <color indexed="10"/>
      </top>
      <bottom style="thin">
        <color indexed="8"/>
      </bottom>
      <diagonal/>
    </border>
    <border>
      <left style="medium">
        <color rgb="FFFF000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/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3" fillId="2" borderId="0" xfId="0" applyFont="1" applyFill="1"/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8" fillId="3" borderId="6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shrinkToFit="1"/>
    </xf>
    <xf numFmtId="165" fontId="1" fillId="2" borderId="0" xfId="0" applyNumberFormat="1" applyFont="1" applyFill="1"/>
    <xf numFmtId="0" fontId="1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shrinkToFit="1"/>
    </xf>
    <xf numFmtId="165" fontId="1" fillId="2" borderId="0" xfId="0" applyNumberFormat="1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 shrinkToFit="1"/>
    </xf>
    <xf numFmtId="0" fontId="16" fillId="5" borderId="2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 shrinkToFit="1"/>
    </xf>
    <xf numFmtId="0" fontId="17" fillId="6" borderId="20" xfId="0" applyFont="1" applyFill="1" applyBorder="1" applyAlignment="1">
      <alignment horizontal="center" vertical="center" shrinkToFit="1"/>
    </xf>
    <xf numFmtId="0" fontId="1" fillId="5" borderId="0" xfId="0" applyFont="1" applyFill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2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0" fillId="0" borderId="0" xfId="0" applyFont="1" applyFill="1" applyBorder="1" applyProtection="1">
      <protection hidden="1"/>
    </xf>
    <xf numFmtId="14" fontId="20" fillId="0" borderId="0" xfId="0" applyNumberFormat="1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protection hidden="1"/>
    </xf>
    <xf numFmtId="0" fontId="2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4" fillId="7" borderId="28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4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164" fontId="20" fillId="0" borderId="38" xfId="0" applyNumberFormat="1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 applyProtection="1">
      <alignment horizontal="center" vertical="center" shrinkToFit="1"/>
      <protection hidden="1"/>
    </xf>
    <xf numFmtId="0" fontId="25" fillId="0" borderId="40" xfId="0" applyFont="1" applyFill="1" applyBorder="1" applyAlignment="1" applyProtection="1">
      <alignment horizontal="center" vertical="center" shrinkToFit="1"/>
      <protection hidden="1"/>
    </xf>
    <xf numFmtId="0" fontId="25" fillId="0" borderId="41" xfId="0" applyFont="1" applyFill="1" applyBorder="1" applyAlignment="1" applyProtection="1">
      <alignment horizontal="center" vertical="center" shrinkToFit="1"/>
      <protection hidden="1"/>
    </xf>
    <xf numFmtId="0" fontId="25" fillId="0" borderId="42" xfId="0" applyFont="1" applyFill="1" applyBorder="1" applyAlignment="1" applyProtection="1">
      <alignment horizontal="center" vertical="center" shrinkToFit="1"/>
      <protection hidden="1"/>
    </xf>
    <xf numFmtId="0" fontId="25" fillId="0" borderId="31" xfId="0" applyFont="1" applyFill="1" applyBorder="1" applyAlignment="1" applyProtection="1">
      <alignment horizontal="center" vertical="center" shrinkToFit="1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164" fontId="20" fillId="0" borderId="44" xfId="0" applyNumberFormat="1" applyFont="1" applyFill="1" applyBorder="1" applyAlignment="1" applyProtection="1">
      <alignment horizontal="center" vertical="center"/>
      <protection hidden="1"/>
    </xf>
    <xf numFmtId="0" fontId="25" fillId="0" borderId="45" xfId="0" applyFont="1" applyFill="1" applyBorder="1" applyAlignment="1" applyProtection="1">
      <alignment horizontal="center" vertical="center" shrinkToFit="1"/>
      <protection hidden="1"/>
    </xf>
    <xf numFmtId="0" fontId="26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164" fontId="20" fillId="0" borderId="46" xfId="0" applyNumberFormat="1" applyFont="1" applyFill="1" applyBorder="1" applyAlignment="1" applyProtection="1">
      <alignment horizontal="center" vertical="center"/>
      <protection hidden="1"/>
    </xf>
    <xf numFmtId="0" fontId="25" fillId="0" borderId="47" xfId="0" applyFont="1" applyFill="1" applyBorder="1" applyAlignment="1" applyProtection="1">
      <alignment horizontal="center" vertical="center" shrinkToFit="1"/>
      <protection hidden="1"/>
    </xf>
    <xf numFmtId="0" fontId="25" fillId="0" borderId="48" xfId="0" applyFont="1" applyFill="1" applyBorder="1" applyAlignment="1" applyProtection="1">
      <alignment horizontal="center" vertical="center" shrinkToFit="1"/>
      <protection hidden="1"/>
    </xf>
    <xf numFmtId="0" fontId="25" fillId="0" borderId="49" xfId="0" applyFont="1" applyFill="1" applyBorder="1" applyAlignment="1" applyProtection="1">
      <alignment horizontal="center" vertical="center" shrinkToFit="1"/>
      <protection hidden="1"/>
    </xf>
    <xf numFmtId="0" fontId="25" fillId="0" borderId="50" xfId="0" applyFont="1" applyFill="1" applyBorder="1" applyAlignment="1" applyProtection="1">
      <alignment horizontal="center" vertical="center" shrinkToFit="1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164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25" fillId="0" borderId="53" xfId="0" applyFont="1" applyFill="1" applyBorder="1" applyAlignment="1" applyProtection="1">
      <alignment horizontal="center" vertical="center" shrinkToFit="1"/>
      <protection hidden="1"/>
    </xf>
    <xf numFmtId="0" fontId="25" fillId="0" borderId="54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/>
      <protection hidden="1"/>
    </xf>
    <xf numFmtId="0" fontId="20" fillId="0" borderId="43" xfId="0" applyFont="1" applyFill="1" applyBorder="1" applyAlignment="1" applyProtection="1">
      <alignment horizontal="center" vertical="center"/>
      <protection hidden="1"/>
    </xf>
    <xf numFmtId="164" fontId="20" fillId="0" borderId="55" xfId="0" applyNumberFormat="1" applyFont="1" applyFill="1" applyBorder="1" applyAlignment="1" applyProtection="1">
      <alignment horizontal="center" vertical="center"/>
      <protection hidden="1"/>
    </xf>
    <xf numFmtId="0" fontId="27" fillId="0" borderId="56" xfId="0" applyFont="1" applyFill="1" applyBorder="1" applyAlignment="1" applyProtection="1">
      <alignment vertical="center" shrinkToFit="1"/>
      <protection hidden="1"/>
    </xf>
    <xf numFmtId="0" fontId="27" fillId="0" borderId="57" xfId="0" applyFont="1" applyFill="1" applyBorder="1" applyAlignment="1" applyProtection="1">
      <alignment vertical="center" shrinkToFit="1"/>
      <protection hidden="1"/>
    </xf>
    <xf numFmtId="0" fontId="27" fillId="0" borderId="58" xfId="0" applyFont="1" applyFill="1" applyBorder="1" applyAlignment="1" applyProtection="1">
      <alignment vertical="center" shrinkToFit="1"/>
      <protection hidden="1"/>
    </xf>
    <xf numFmtId="0" fontId="27" fillId="0" borderId="31" xfId="0" applyFont="1" applyFill="1" applyBorder="1" applyAlignment="1" applyProtection="1">
      <alignment vertical="center" shrinkToFit="1"/>
      <protection hidden="1"/>
    </xf>
    <xf numFmtId="0" fontId="27" fillId="0" borderId="39" xfId="0" applyFont="1" applyFill="1" applyBorder="1" applyAlignment="1" applyProtection="1">
      <alignment horizontal="center" vertical="center" shrinkToFit="1"/>
      <protection hidden="1"/>
    </xf>
    <xf numFmtId="0" fontId="27" fillId="0" borderId="40" xfId="0" applyFont="1" applyFill="1" applyBorder="1" applyAlignment="1" applyProtection="1">
      <alignment horizontal="center" vertical="center" shrinkToFit="1"/>
      <protection hidden="1"/>
    </xf>
    <xf numFmtId="0" fontId="27" fillId="0" borderId="45" xfId="0" applyFont="1" applyFill="1" applyBorder="1" applyAlignment="1" applyProtection="1">
      <alignment horizontal="center" vertical="center" shrinkToFit="1"/>
      <protection hidden="1"/>
    </xf>
    <xf numFmtId="0" fontId="27" fillId="0" borderId="31" xfId="0" applyFont="1" applyFill="1" applyBorder="1" applyAlignment="1" applyProtection="1">
      <alignment horizontal="center" vertical="center" shrinkToFit="1"/>
      <protection hidden="1"/>
    </xf>
    <xf numFmtId="0" fontId="27" fillId="0" borderId="47" xfId="0" applyFont="1" applyFill="1" applyBorder="1" applyAlignment="1" applyProtection="1">
      <alignment horizontal="center" vertical="center" shrinkToFit="1"/>
      <protection hidden="1"/>
    </xf>
    <xf numFmtId="0" fontId="27" fillId="0" borderId="48" xfId="0" applyFont="1" applyFill="1" applyBorder="1" applyAlignment="1" applyProtection="1">
      <alignment horizontal="center" vertical="center" shrinkToFit="1"/>
      <protection hidden="1"/>
    </xf>
    <xf numFmtId="0" fontId="27" fillId="0" borderId="49" xfId="0" applyFont="1" applyFill="1" applyBorder="1" applyAlignment="1" applyProtection="1">
      <alignment horizontal="center" vertical="center" shrinkToFit="1"/>
      <protection hidden="1"/>
    </xf>
    <xf numFmtId="0" fontId="27" fillId="0" borderId="42" xfId="0" applyFont="1" applyFill="1" applyBorder="1" applyAlignment="1" applyProtection="1">
      <alignment horizontal="center" vertical="center" shrinkToFit="1"/>
      <protection hidden="1"/>
    </xf>
    <xf numFmtId="0" fontId="27" fillId="0" borderId="50" xfId="0" applyFont="1" applyFill="1" applyBorder="1" applyAlignment="1" applyProtection="1">
      <alignment horizontal="center" vertical="center" shrinkToFit="1"/>
      <protection hidden="1"/>
    </xf>
    <xf numFmtId="0" fontId="27" fillId="0" borderId="41" xfId="0" applyFont="1" applyFill="1" applyBorder="1" applyAlignment="1" applyProtection="1">
      <alignment horizontal="center" vertical="center" shrinkToFit="1"/>
      <protection hidden="1"/>
    </xf>
    <xf numFmtId="0" fontId="27" fillId="0" borderId="53" xfId="0" applyFont="1" applyFill="1" applyBorder="1" applyAlignment="1" applyProtection="1">
      <alignment horizontal="center" vertical="center" shrinkToFit="1"/>
      <protection hidden="1"/>
    </xf>
    <xf numFmtId="0" fontId="27" fillId="0" borderId="54" xfId="0" applyFont="1" applyFill="1" applyBorder="1" applyAlignment="1" applyProtection="1">
      <alignment horizontal="center" vertical="center" shrinkToFit="1"/>
      <protection hidden="1"/>
    </xf>
    <xf numFmtId="0" fontId="27" fillId="0" borderId="64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alignment horizontal="left" indent="1"/>
      <protection hidden="1"/>
    </xf>
    <xf numFmtId="14" fontId="23" fillId="0" borderId="0" xfId="0" applyNumberFormat="1" applyFont="1" applyFill="1" applyBorder="1" applyAlignment="1" applyProtection="1"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28" fillId="0" borderId="65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66" xfId="0" applyFont="1" applyFill="1" applyBorder="1" applyAlignment="1" applyProtection="1">
      <alignment horizontal="center" vertical="center"/>
      <protection hidden="1"/>
    </xf>
    <xf numFmtId="0" fontId="28" fillId="0" borderId="67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0" fontId="27" fillId="0" borderId="70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69" xfId="0" applyFont="1" applyFill="1" applyBorder="1" applyAlignment="1" applyProtection="1">
      <alignment horizontal="center" vertical="center"/>
      <protection hidden="1"/>
    </xf>
    <xf numFmtId="0" fontId="27" fillId="0" borderId="67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0" fontId="27" fillId="0" borderId="23" xfId="0" applyFont="1" applyFill="1" applyBorder="1" applyAlignment="1" applyProtection="1">
      <alignment horizontal="center" vertical="center" wrapText="1"/>
      <protection hidden="1"/>
    </xf>
    <xf numFmtId="0" fontId="27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69" xfId="0" applyFont="1" applyFill="1" applyBorder="1" applyAlignment="1" applyProtection="1">
      <alignment horizontal="center" vertical="center" wrapText="1"/>
      <protection hidden="1"/>
    </xf>
    <xf numFmtId="0" fontId="27" fillId="0" borderId="6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 wrapText="1" indent="1"/>
      <protection hidden="1"/>
    </xf>
    <xf numFmtId="164" fontId="20" fillId="0" borderId="71" xfId="0" applyNumberFormat="1" applyFont="1" applyFill="1" applyBorder="1" applyAlignment="1" applyProtection="1">
      <alignment horizontal="center" vertical="center"/>
      <protection hidden="1"/>
    </xf>
    <xf numFmtId="0" fontId="27" fillId="0" borderId="72" xfId="0" applyFont="1" applyFill="1" applyBorder="1" applyAlignment="1" applyProtection="1">
      <alignment horizontal="center" vertical="center" wrapText="1"/>
      <protection hidden="1"/>
    </xf>
    <xf numFmtId="0" fontId="27" fillId="0" borderId="73" xfId="0" applyFont="1" applyFill="1" applyBorder="1" applyAlignment="1" applyProtection="1">
      <alignment horizontal="center" vertical="center" wrapText="1"/>
      <protection hidden="1"/>
    </xf>
    <xf numFmtId="0" fontId="27" fillId="0" borderId="71" xfId="0" applyFont="1" applyFill="1" applyBorder="1" applyAlignment="1" applyProtection="1">
      <alignment horizontal="center" vertical="center" wrapText="1"/>
      <protection hidden="1"/>
    </xf>
    <xf numFmtId="164" fontId="20" fillId="0" borderId="74" xfId="0" applyNumberFormat="1" applyFont="1" applyFill="1" applyBorder="1" applyAlignment="1" applyProtection="1">
      <alignment horizontal="center" vertical="center"/>
      <protection hidden="1"/>
    </xf>
    <xf numFmtId="0" fontId="27" fillId="0" borderId="75" xfId="0" applyFont="1" applyFill="1" applyBorder="1" applyAlignment="1" applyProtection="1">
      <alignment horizontal="center" vertical="center" wrapText="1"/>
      <protection hidden="1"/>
    </xf>
    <xf numFmtId="0" fontId="27" fillId="0" borderId="76" xfId="0" applyFont="1" applyFill="1" applyBorder="1" applyAlignment="1" applyProtection="1">
      <alignment horizontal="center" vertical="center" wrapText="1"/>
      <protection hidden="1"/>
    </xf>
    <xf numFmtId="0" fontId="27" fillId="0" borderId="74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 indent="1"/>
      <protection hidden="1"/>
    </xf>
    <xf numFmtId="164" fontId="29" fillId="0" borderId="16" xfId="0" applyNumberFormat="1" applyFont="1" applyFill="1" applyBorder="1" applyAlignment="1" applyProtection="1">
      <alignment horizontal="center" vertical="center"/>
      <protection hidden="1"/>
    </xf>
    <xf numFmtId="0" fontId="29" fillId="0" borderId="17" xfId="0" applyFont="1" applyFill="1" applyBorder="1" applyAlignment="1" applyProtection="1">
      <alignment horizontal="center" vertical="center" wrapText="1"/>
      <protection hidden="1"/>
    </xf>
    <xf numFmtId="0" fontId="29" fillId="0" borderId="68" xfId="0" applyFont="1" applyFill="1" applyBorder="1" applyAlignment="1" applyProtection="1">
      <alignment horizontal="center" vertical="center" wrapText="1"/>
      <protection hidden="1"/>
    </xf>
    <xf numFmtId="0" fontId="29" fillId="0" borderId="16" xfId="0" applyFont="1" applyFill="1" applyBorder="1" applyAlignment="1" applyProtection="1">
      <alignment horizontal="center" vertical="center" wrapText="1"/>
      <protection hidden="1"/>
    </xf>
    <xf numFmtId="0" fontId="29" fillId="0" borderId="77" xfId="0" applyFont="1" applyFill="1" applyBorder="1" applyAlignment="1" applyProtection="1">
      <alignment horizontal="center" vertical="center" wrapText="1"/>
      <protection hidden="1"/>
    </xf>
    <xf numFmtId="0" fontId="29" fillId="0" borderId="6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 indent="1"/>
      <protection hidden="1"/>
    </xf>
    <xf numFmtId="0" fontId="29" fillId="0" borderId="0" xfId="0" applyFont="1" applyFill="1" applyProtection="1">
      <protection hidden="1"/>
    </xf>
    <xf numFmtId="0" fontId="30" fillId="0" borderId="0" xfId="0" applyFont="1" applyFill="1" applyAlignment="1" applyProtection="1">
      <protection hidden="1"/>
    </xf>
    <xf numFmtId="0" fontId="30" fillId="0" borderId="0" xfId="0" applyFont="1" applyFill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protection hidden="1"/>
    </xf>
    <xf numFmtId="0" fontId="20" fillId="0" borderId="0" xfId="0" applyFont="1" applyFill="1" applyAlignment="1" applyProtection="1">
      <alignment horizontal="left" indent="1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8" fillId="0" borderId="78" xfId="0" applyFont="1" applyFill="1" applyBorder="1" applyAlignment="1" applyProtection="1">
      <alignment horizontal="left" vertical="center" indent="1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31" fillId="0" borderId="17" xfId="0" applyFont="1" applyFill="1" applyBorder="1" applyAlignment="1" applyProtection="1">
      <alignment horizontal="center" vertical="center"/>
      <protection hidden="1"/>
    </xf>
    <xf numFmtId="0" fontId="28" fillId="0" borderId="79" xfId="0" applyFont="1" applyFill="1" applyBorder="1" applyAlignment="1" applyProtection="1">
      <alignment horizontal="left" vertical="center" indent="1"/>
      <protection hidden="1"/>
    </xf>
    <xf numFmtId="0" fontId="32" fillId="0" borderId="37" xfId="0" applyFont="1" applyFill="1" applyBorder="1" applyAlignment="1" applyProtection="1">
      <alignment horizontal="center" vertical="center"/>
      <protection hidden="1"/>
    </xf>
    <xf numFmtId="164" fontId="32" fillId="0" borderId="21" xfId="0" applyNumberFormat="1" applyFont="1" applyFill="1" applyBorder="1" applyAlignment="1" applyProtection="1">
      <alignment horizontal="center" vertical="center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22" xfId="0" applyFont="1" applyFill="1" applyBorder="1" applyAlignment="1" applyProtection="1">
      <alignment horizontal="center" vertical="center"/>
      <protection hidden="1"/>
    </xf>
    <xf numFmtId="0" fontId="33" fillId="0" borderId="65" xfId="0" applyFont="1" applyFill="1" applyBorder="1" applyAlignment="1" applyProtection="1">
      <alignment horizontal="center" vertical="center"/>
      <protection hidden="1"/>
    </xf>
    <xf numFmtId="0" fontId="33" fillId="0" borderId="21" xfId="0" applyFont="1" applyFill="1" applyBorder="1" applyAlignment="1" applyProtection="1">
      <alignment horizontal="center" vertical="center"/>
      <protection hidden="1"/>
    </xf>
    <xf numFmtId="0" fontId="33" fillId="0" borderId="80" xfId="0" applyFont="1" applyFill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/>
      <protection hidden="1"/>
    </xf>
    <xf numFmtId="0" fontId="28" fillId="0" borderId="80" xfId="0" applyFont="1" applyFill="1" applyBorder="1" applyAlignment="1" applyProtection="1">
      <alignment horizontal="left" vertical="center" wrapText="1" indent="1"/>
      <protection hidden="1"/>
    </xf>
    <xf numFmtId="0" fontId="27" fillId="0" borderId="43" xfId="0" applyFont="1" applyFill="1" applyBorder="1" applyAlignment="1" applyProtection="1">
      <alignment horizontal="center" vertical="center" wrapText="1"/>
      <protection hidden="1"/>
    </xf>
    <xf numFmtId="0" fontId="27" fillId="0" borderId="80" xfId="0" applyFont="1" applyFill="1" applyBorder="1" applyAlignment="1" applyProtection="1">
      <alignment horizontal="left" vertical="center" wrapText="1" indent="1"/>
      <protection hidden="1"/>
    </xf>
    <xf numFmtId="0" fontId="29" fillId="0" borderId="81" xfId="0" applyFont="1" applyFill="1" applyBorder="1" applyAlignment="1" applyProtection="1">
      <alignment horizontal="left" vertical="center" wrapText="1" indent="1"/>
      <protection hidden="1"/>
    </xf>
    <xf numFmtId="0" fontId="29" fillId="0" borderId="43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vertical="center" wrapText="1"/>
    </xf>
    <xf numFmtId="0" fontId="34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0" fontId="36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vertical="center" wrapText="1"/>
    </xf>
    <xf numFmtId="0" fontId="38" fillId="0" borderId="82" xfId="0" applyFont="1" applyFill="1" applyBorder="1" applyAlignment="1" applyProtection="1">
      <alignment horizontal="center" vertical="center" wrapText="1"/>
    </xf>
    <xf numFmtId="0" fontId="35" fillId="0" borderId="82" xfId="0" applyFont="1" applyFill="1" applyBorder="1" applyAlignment="1" applyProtection="1">
      <alignment horizontal="left" vertical="center" wrapText="1"/>
    </xf>
    <xf numFmtId="0" fontId="38" fillId="8" borderId="83" xfId="0" applyFont="1" applyFill="1" applyBorder="1" applyAlignment="1" applyProtection="1">
      <alignment horizontal="center" vertical="center" wrapText="1"/>
    </xf>
    <xf numFmtId="0" fontId="38" fillId="9" borderId="84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left" vertical="center" wrapText="1"/>
    </xf>
    <xf numFmtId="0" fontId="35" fillId="0" borderId="2" xfId="0" applyFont="1" applyFill="1" applyBorder="1" applyAlignment="1" applyProtection="1">
      <alignment horizontal="left" vertical="center" wrapText="1"/>
    </xf>
    <xf numFmtId="0" fontId="40" fillId="0" borderId="2" xfId="0" applyFont="1" applyFill="1" applyBorder="1" applyAlignment="1" applyProtection="1">
      <alignment horizontal="left" vertical="center" wrapText="1"/>
    </xf>
    <xf numFmtId="0" fontId="39" fillId="0" borderId="2" xfId="0" applyFont="1" applyFill="1" applyBorder="1" applyAlignment="1" applyProtection="1">
      <alignment vertical="center" wrapText="1"/>
    </xf>
    <xf numFmtId="0" fontId="39" fillId="0" borderId="2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 wrapText="1"/>
    </xf>
    <xf numFmtId="0" fontId="36" fillId="0" borderId="2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36" fillId="10" borderId="2" xfId="0" applyFont="1" applyFill="1" applyBorder="1" applyAlignment="1" applyProtection="1">
      <alignment horizontal="center" vertical="center" wrapText="1"/>
    </xf>
    <xf numFmtId="0" fontId="39" fillId="10" borderId="2" xfId="0" applyFont="1" applyFill="1" applyBorder="1" applyAlignment="1" applyProtection="1">
      <alignment horizontal="left" vertical="center" wrapText="1"/>
    </xf>
    <xf numFmtId="0" fontId="35" fillId="10" borderId="2" xfId="0" applyFont="1" applyFill="1" applyBorder="1" applyAlignment="1" applyProtection="1">
      <alignment horizontal="left" vertical="center" wrapText="1"/>
    </xf>
    <xf numFmtId="0" fontId="2" fillId="11" borderId="0" xfId="0" applyNumberFormat="1" applyFont="1" applyFill="1" applyAlignment="1" applyProtection="1">
      <alignment horizontal="left" vertical="center"/>
      <protection hidden="1"/>
    </xf>
    <xf numFmtId="14" fontId="2" fillId="11" borderId="0" xfId="0" applyNumberFormat="1" applyFont="1" applyFill="1" applyAlignment="1" applyProtection="1">
      <alignment horizontal="left" vertical="center"/>
      <protection hidden="1"/>
    </xf>
    <xf numFmtId="14" fontId="3" fillId="11" borderId="0" xfId="0" applyNumberFormat="1" applyFont="1" applyFill="1" applyBorder="1" applyAlignment="1" applyProtection="1">
      <alignment vertical="center"/>
      <protection hidden="1"/>
    </xf>
    <xf numFmtId="14" fontId="1" fillId="11" borderId="0" xfId="0" applyNumberFormat="1" applyFont="1" applyFill="1" applyBorder="1" applyAlignment="1" applyProtection="1">
      <alignment vertical="center"/>
      <protection hidden="1"/>
    </xf>
    <xf numFmtId="0" fontId="43" fillId="12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5" fillId="12" borderId="0" xfId="0" applyFont="1" applyFill="1" applyBorder="1" applyAlignment="1" applyProtection="1">
      <alignment horizontal="center" vertical="center"/>
      <protection hidden="1"/>
    </xf>
    <xf numFmtId="14" fontId="3" fillId="12" borderId="0" xfId="0" applyNumberFormat="1" applyFont="1" applyFill="1" applyBorder="1" applyAlignment="1" applyProtection="1">
      <alignment vertical="center"/>
      <protection hidden="1"/>
    </xf>
    <xf numFmtId="0" fontId="1" fillId="12" borderId="0" xfId="0" applyFont="1" applyFill="1" applyAlignment="1" applyProtection="1">
      <alignment horizontal="center" vertical="center"/>
      <protection hidden="1"/>
    </xf>
    <xf numFmtId="0" fontId="46" fillId="13" borderId="2" xfId="0" applyFont="1" applyFill="1" applyBorder="1" applyAlignment="1" applyProtection="1">
      <alignment horizontal="center" vertical="center"/>
      <protection hidden="1"/>
    </xf>
    <xf numFmtId="0" fontId="47" fillId="5" borderId="2" xfId="0" applyFont="1" applyFill="1" applyBorder="1" applyAlignment="1" applyProtection="1">
      <alignment vertical="center"/>
      <protection hidden="1"/>
    </xf>
    <xf numFmtId="0" fontId="30" fillId="14" borderId="2" xfId="0" applyFont="1" applyFill="1" applyBorder="1" applyAlignment="1" applyProtection="1">
      <alignment horizontal="center" vertical="center"/>
      <protection hidden="1"/>
    </xf>
    <xf numFmtId="0" fontId="30" fillId="12" borderId="2" xfId="0" applyFont="1" applyFill="1" applyBorder="1" applyAlignment="1" applyProtection="1">
      <alignment horizontal="center" vertical="center"/>
      <protection hidden="1"/>
    </xf>
    <xf numFmtId="0" fontId="48" fillId="12" borderId="0" xfId="0" applyFont="1" applyFill="1" applyAlignment="1" applyProtection="1">
      <alignment horizontal="center" vertical="center"/>
      <protection hidden="1"/>
    </xf>
    <xf numFmtId="0" fontId="30" fillId="12" borderId="0" xfId="0" applyFont="1" applyFill="1" applyBorder="1" applyAlignment="1" applyProtection="1">
      <alignment horizontal="center" vertical="center"/>
      <protection hidden="1"/>
    </xf>
    <xf numFmtId="22" fontId="1" fillId="12" borderId="0" xfId="0" applyNumberFormat="1" applyFont="1" applyFill="1" applyAlignment="1" applyProtection="1">
      <alignment horizontal="center" vertical="center"/>
      <protection hidden="1"/>
    </xf>
    <xf numFmtId="0" fontId="23" fillId="12" borderId="0" xfId="0" applyFont="1" applyFill="1" applyBorder="1" applyAlignment="1" applyProtection="1">
      <alignment horizontal="center" vertical="center"/>
      <protection hidden="1"/>
    </xf>
    <xf numFmtId="0" fontId="3" fillId="12" borderId="85" xfId="0" applyFont="1" applyFill="1" applyBorder="1" applyAlignment="1" applyProtection="1">
      <alignment horizontal="center" vertical="center"/>
      <protection hidden="1"/>
    </xf>
    <xf numFmtId="14" fontId="3" fillId="12" borderId="85" xfId="0" applyNumberFormat="1" applyFont="1" applyFill="1" applyBorder="1" applyAlignment="1" applyProtection="1">
      <alignment horizontal="center" vertical="center"/>
      <protection hidden="1"/>
    </xf>
    <xf numFmtId="0" fontId="49" fillId="12" borderId="0" xfId="0" applyFont="1" applyFill="1" applyAlignment="1" applyProtection="1">
      <alignment horizontal="center" vertical="center"/>
      <protection hidden="1"/>
    </xf>
    <xf numFmtId="0" fontId="3" fillId="12" borderId="85" xfId="0" applyFont="1" applyFill="1" applyBorder="1" applyAlignment="1" applyProtection="1">
      <alignment vertical="center"/>
      <protection hidden="1"/>
    </xf>
    <xf numFmtId="0" fontId="50" fillId="11" borderId="86" xfId="0" applyFont="1" applyFill="1" applyBorder="1" applyAlignment="1" applyProtection="1">
      <alignment horizontal="center" vertical="center"/>
      <protection hidden="1"/>
    </xf>
    <xf numFmtId="0" fontId="50" fillId="9" borderId="87" xfId="0" applyFont="1" applyFill="1" applyBorder="1" applyAlignment="1" applyProtection="1">
      <alignment horizontal="center" vertical="center"/>
      <protection hidden="1"/>
    </xf>
    <xf numFmtId="0" fontId="50" fillId="15" borderId="87" xfId="0" applyFont="1" applyFill="1" applyBorder="1" applyAlignment="1" applyProtection="1">
      <alignment horizontal="center" vertical="center"/>
      <protection hidden="1"/>
    </xf>
    <xf numFmtId="0" fontId="50" fillId="5" borderId="87" xfId="0" applyFont="1" applyFill="1" applyBorder="1" applyAlignment="1" applyProtection="1">
      <alignment horizontal="center" vertical="center"/>
      <protection hidden="1"/>
    </xf>
    <xf numFmtId="0" fontId="50" fillId="0" borderId="87" xfId="0" applyFont="1" applyFill="1" applyBorder="1" applyAlignment="1" applyProtection="1">
      <alignment horizontal="center" vertical="center"/>
      <protection hidden="1"/>
    </xf>
    <xf numFmtId="0" fontId="50" fillId="5" borderId="88" xfId="0" applyFont="1" applyFill="1" applyBorder="1" applyAlignment="1" applyProtection="1">
      <alignment horizontal="center" vertical="center"/>
      <protection hidden="1"/>
    </xf>
    <xf numFmtId="0" fontId="50" fillId="0" borderId="89" xfId="0" applyFont="1" applyFill="1" applyBorder="1" applyAlignment="1" applyProtection="1">
      <alignment horizontal="center" vertical="center"/>
      <protection hidden="1"/>
    </xf>
    <xf numFmtId="0" fontId="50" fillId="16" borderId="87" xfId="0" applyFont="1" applyFill="1" applyBorder="1" applyAlignment="1" applyProtection="1">
      <alignment horizontal="center" vertical="center"/>
      <protection hidden="1"/>
    </xf>
    <xf numFmtId="0" fontId="50" fillId="11" borderId="62" xfId="0" applyFont="1" applyFill="1" applyBorder="1" applyAlignment="1" applyProtection="1">
      <alignment horizontal="center" vertical="center"/>
      <protection hidden="1"/>
    </xf>
    <xf numFmtId="0" fontId="50" fillId="9" borderId="86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0" fillId="11" borderId="90" xfId="0" applyFont="1" applyFill="1" applyBorder="1" applyAlignment="1" applyProtection="1">
      <alignment horizontal="center" vertical="center"/>
      <protection hidden="1"/>
    </xf>
    <xf numFmtId="0" fontId="50" fillId="9" borderId="91" xfId="0" applyFont="1" applyFill="1" applyBorder="1" applyAlignment="1" applyProtection="1">
      <alignment horizontal="center" vertical="center"/>
      <protection hidden="1"/>
    </xf>
    <xf numFmtId="0" fontId="50" fillId="9" borderId="84" xfId="0" applyFont="1" applyFill="1" applyBorder="1" applyAlignment="1" applyProtection="1">
      <alignment horizontal="center" vertical="center"/>
      <protection hidden="1"/>
    </xf>
    <xf numFmtId="0" fontId="50" fillId="9" borderId="92" xfId="0" applyFont="1" applyFill="1" applyBorder="1" applyAlignment="1" applyProtection="1">
      <alignment horizontal="center" vertical="center"/>
      <protection hidden="1"/>
    </xf>
    <xf numFmtId="0" fontId="50" fillId="9" borderId="93" xfId="0" applyFont="1" applyFill="1" applyBorder="1" applyAlignment="1" applyProtection="1">
      <alignment horizontal="center" vertical="center"/>
      <protection hidden="1"/>
    </xf>
    <xf numFmtId="0" fontId="50" fillId="9" borderId="90" xfId="0" applyFont="1" applyFill="1" applyBorder="1" applyAlignment="1" applyProtection="1">
      <alignment horizontal="center" vertical="center"/>
      <protection hidden="1"/>
    </xf>
    <xf numFmtId="0" fontId="52" fillId="11" borderId="94" xfId="0" applyFont="1" applyFill="1" applyBorder="1" applyAlignment="1" applyProtection="1">
      <alignment horizontal="center" vertical="center"/>
      <protection hidden="1"/>
    </xf>
    <xf numFmtId="164" fontId="52" fillId="0" borderId="95" xfId="0" applyNumberFormat="1" applyFont="1" applyFill="1" applyBorder="1" applyAlignment="1" applyProtection="1">
      <alignment horizontal="center" vertical="center"/>
      <protection hidden="1"/>
    </xf>
    <xf numFmtId="0" fontId="53" fillId="0" borderId="39" xfId="0" applyFont="1" applyFill="1" applyBorder="1" applyAlignment="1" applyProtection="1">
      <alignment horizontal="center" vertical="center" wrapText="1"/>
      <protection hidden="1"/>
    </xf>
    <xf numFmtId="0" fontId="54" fillId="0" borderId="39" xfId="0" applyFont="1" applyFill="1" applyBorder="1" applyAlignment="1" applyProtection="1">
      <alignment horizontal="center" vertical="center" wrapText="1"/>
      <protection hidden="1"/>
    </xf>
    <xf numFmtId="0" fontId="53" fillId="11" borderId="62" xfId="0" applyFont="1" applyFill="1" applyBorder="1" applyAlignment="1" applyProtection="1">
      <alignment horizontal="center" vertical="center" wrapText="1"/>
      <protection hidden="1"/>
    </xf>
    <xf numFmtId="0" fontId="52" fillId="0" borderId="96" xfId="0" applyFont="1" applyFill="1" applyBorder="1" applyAlignment="1" applyProtection="1">
      <alignment horizontal="center" vertical="center"/>
      <protection hidden="1"/>
    </xf>
    <xf numFmtId="164" fontId="52" fillId="0" borderId="42" xfId="0" applyNumberFormat="1" applyFont="1" applyFill="1" applyBorder="1" applyAlignment="1" applyProtection="1">
      <alignment horizontal="center" vertical="center"/>
      <protection hidden="1"/>
    </xf>
    <xf numFmtId="0" fontId="52" fillId="11" borderId="97" xfId="0" applyFont="1" applyFill="1" applyBorder="1" applyAlignment="1" applyProtection="1">
      <alignment horizontal="center" vertical="center"/>
      <protection hidden="1"/>
    </xf>
    <xf numFmtId="164" fontId="52" fillId="0" borderId="39" xfId="0" applyNumberFormat="1" applyFont="1" applyFill="1" applyBorder="1" applyAlignment="1" applyProtection="1">
      <alignment horizontal="center" vertical="center"/>
      <protection hidden="1"/>
    </xf>
    <xf numFmtId="0" fontId="53" fillId="0" borderId="98" xfId="0" applyFont="1" applyFill="1" applyBorder="1" applyAlignment="1" applyProtection="1">
      <alignment horizontal="center" vertical="center" wrapText="1"/>
      <protection hidden="1"/>
    </xf>
    <xf numFmtId="0" fontId="55" fillId="0" borderId="99" xfId="0" applyFont="1" applyFill="1" applyBorder="1" applyAlignment="1" applyProtection="1">
      <alignment horizontal="center" vertical="center" wrapText="1"/>
      <protection hidden="1"/>
    </xf>
    <xf numFmtId="0" fontId="55" fillId="0" borderId="39" xfId="0" applyFont="1" applyFill="1" applyBorder="1" applyAlignment="1" applyProtection="1">
      <alignment horizontal="center" vertical="center" wrapText="1"/>
      <protection hidden="1"/>
    </xf>
    <xf numFmtId="0" fontId="56" fillId="0" borderId="39" xfId="0" applyFont="1" applyFill="1" applyBorder="1" applyAlignment="1" applyProtection="1">
      <alignment horizontal="center" vertical="center" wrapText="1"/>
      <protection hidden="1"/>
    </xf>
    <xf numFmtId="0" fontId="52" fillId="0" borderId="97" xfId="0" applyFont="1" applyFill="1" applyBorder="1" applyAlignment="1" applyProtection="1">
      <alignment horizontal="center" vertical="center"/>
      <protection hidden="1"/>
    </xf>
    <xf numFmtId="0" fontId="52" fillId="11" borderId="100" xfId="0" applyFont="1" applyFill="1" applyBorder="1" applyAlignment="1" applyProtection="1">
      <alignment horizontal="center" vertical="center"/>
      <protection hidden="1"/>
    </xf>
    <xf numFmtId="164" fontId="52" fillId="0" borderId="101" xfId="0" applyNumberFormat="1" applyFont="1" applyFill="1" applyBorder="1" applyAlignment="1" applyProtection="1">
      <alignment horizontal="center" vertical="center"/>
      <protection hidden="1"/>
    </xf>
    <xf numFmtId="0" fontId="53" fillId="0" borderId="101" xfId="0" applyFont="1" applyFill="1" applyBorder="1" applyAlignment="1" applyProtection="1">
      <alignment horizontal="center" vertical="center" wrapText="1"/>
      <protection hidden="1"/>
    </xf>
    <xf numFmtId="0" fontId="53" fillId="0" borderId="102" xfId="0" applyFont="1" applyFill="1" applyBorder="1" applyAlignment="1" applyProtection="1">
      <alignment horizontal="center" vertical="center" wrapText="1"/>
      <protection hidden="1"/>
    </xf>
    <xf numFmtId="0" fontId="55" fillId="0" borderId="103" xfId="0" applyFont="1" applyFill="1" applyBorder="1" applyAlignment="1" applyProtection="1">
      <alignment horizontal="center" vertical="center" wrapText="1"/>
      <protection hidden="1"/>
    </xf>
    <xf numFmtId="0" fontId="55" fillId="0" borderId="101" xfId="0" applyFont="1" applyFill="1" applyBorder="1" applyAlignment="1" applyProtection="1">
      <alignment horizontal="center" vertical="center" wrapText="1"/>
      <protection hidden="1"/>
    </xf>
    <xf numFmtId="0" fontId="56" fillId="0" borderId="101" xfId="0" applyFont="1" applyFill="1" applyBorder="1" applyAlignment="1" applyProtection="1">
      <alignment horizontal="center" vertical="center" wrapText="1"/>
      <protection hidden="1"/>
    </xf>
    <xf numFmtId="0" fontId="52" fillId="0" borderId="104" xfId="0" applyFont="1" applyFill="1" applyBorder="1" applyAlignment="1" applyProtection="1">
      <alignment horizontal="center" vertical="center"/>
      <protection hidden="1"/>
    </xf>
    <xf numFmtId="164" fontId="52" fillId="0" borderId="47" xfId="0" applyNumberFormat="1" applyFont="1" applyFill="1" applyBorder="1" applyAlignment="1" applyProtection="1">
      <alignment horizontal="center" vertical="center"/>
      <protection hidden="1"/>
    </xf>
    <xf numFmtId="0" fontId="53" fillId="0" borderId="4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2" fillId="11" borderId="105" xfId="0" applyFont="1" applyFill="1" applyBorder="1" applyAlignment="1" applyProtection="1">
      <alignment horizontal="center" vertical="center"/>
      <protection hidden="1"/>
    </xf>
    <xf numFmtId="164" fontId="52" fillId="0" borderId="106" xfId="0" applyNumberFormat="1" applyFont="1" applyFill="1" applyBorder="1" applyAlignment="1" applyProtection="1">
      <alignment horizontal="center" vertical="center"/>
      <protection hidden="1"/>
    </xf>
    <xf numFmtId="0" fontId="53" fillId="0" borderId="106" xfId="0" applyFont="1" applyFill="1" applyBorder="1" applyAlignment="1" applyProtection="1">
      <alignment horizontal="center" vertical="center" wrapText="1"/>
      <protection hidden="1"/>
    </xf>
    <xf numFmtId="0" fontId="53" fillId="0" borderId="107" xfId="0" applyFont="1" applyFill="1" applyBorder="1" applyAlignment="1" applyProtection="1">
      <alignment horizontal="center" vertical="center" wrapText="1"/>
      <protection hidden="1"/>
    </xf>
    <xf numFmtId="0" fontId="55" fillId="0" borderId="108" xfId="0" applyFont="1" applyFill="1" applyBorder="1" applyAlignment="1" applyProtection="1">
      <alignment horizontal="center" vertical="center" wrapText="1"/>
      <protection hidden="1"/>
    </xf>
    <xf numFmtId="0" fontId="55" fillId="0" borderId="106" xfId="0" applyFont="1" applyFill="1" applyBorder="1" applyAlignment="1" applyProtection="1">
      <alignment horizontal="center" vertical="center" wrapText="1"/>
      <protection hidden="1"/>
    </xf>
    <xf numFmtId="0" fontId="56" fillId="0" borderId="106" xfId="0" applyFont="1" applyFill="1" applyBorder="1" applyAlignment="1" applyProtection="1">
      <alignment horizontal="center" vertical="center" wrapText="1"/>
      <protection hidden="1"/>
    </xf>
    <xf numFmtId="0" fontId="57" fillId="11" borderId="62" xfId="0" applyFont="1" applyFill="1" applyBorder="1" applyAlignment="1" applyProtection="1">
      <alignment horizontal="center" vertical="center" wrapText="1"/>
      <protection hidden="1"/>
    </xf>
    <xf numFmtId="0" fontId="52" fillId="11" borderId="90" xfId="0" applyFont="1" applyFill="1" applyBorder="1" applyAlignment="1" applyProtection="1">
      <alignment horizontal="center" vertical="center"/>
      <protection hidden="1"/>
    </xf>
    <xf numFmtId="164" fontId="52" fillId="0" borderId="91" xfId="0" applyNumberFormat="1" applyFont="1" applyFill="1" applyBorder="1" applyAlignment="1" applyProtection="1">
      <alignment horizontal="center" vertical="center"/>
      <protection hidden="1"/>
    </xf>
    <xf numFmtId="0" fontId="53" fillId="0" borderId="91" xfId="0" applyFont="1" applyFill="1" applyBorder="1" applyAlignment="1" applyProtection="1">
      <alignment horizontal="center" vertical="center" wrapText="1"/>
      <protection hidden="1"/>
    </xf>
    <xf numFmtId="0" fontId="53" fillId="0" borderId="109" xfId="0" applyFont="1" applyFill="1" applyBorder="1" applyAlignment="1" applyProtection="1">
      <alignment horizontal="center" vertical="center" wrapText="1"/>
      <protection hidden="1"/>
    </xf>
    <xf numFmtId="0" fontId="55" fillId="0" borderId="110" xfId="0" applyFont="1" applyFill="1" applyBorder="1" applyAlignment="1" applyProtection="1">
      <alignment horizontal="center" vertical="center" wrapText="1"/>
      <protection hidden="1"/>
    </xf>
    <xf numFmtId="0" fontId="55" fillId="0" borderId="91" xfId="0" applyFont="1" applyFill="1" applyBorder="1" applyAlignment="1" applyProtection="1">
      <alignment horizontal="center" vertical="center" wrapText="1"/>
      <protection hidden="1"/>
    </xf>
    <xf numFmtId="0" fontId="56" fillId="0" borderId="91" xfId="0" applyFont="1" applyFill="1" applyBorder="1" applyAlignment="1" applyProtection="1">
      <alignment horizontal="center" vertical="center" wrapText="1"/>
      <protection hidden="1"/>
    </xf>
    <xf numFmtId="0" fontId="53" fillId="0" borderId="95" xfId="0" applyFont="1" applyFill="1" applyBorder="1" applyAlignment="1" applyProtection="1">
      <alignment horizontal="center" vertical="center" wrapText="1"/>
      <protection hidden="1"/>
    </xf>
    <xf numFmtId="0" fontId="58" fillId="0" borderId="95" xfId="0" applyFont="1" applyFill="1" applyBorder="1" applyAlignment="1" applyProtection="1">
      <alignment horizontal="center" vertical="center" wrapText="1"/>
      <protection hidden="1"/>
    </xf>
    <xf numFmtId="0" fontId="53" fillId="0" borderId="111" xfId="0" applyFont="1" applyFill="1" applyBorder="1" applyAlignment="1" applyProtection="1">
      <alignment horizontal="center" vertical="center" wrapText="1"/>
      <protection hidden="1"/>
    </xf>
    <xf numFmtId="0" fontId="55" fillId="0" borderId="112" xfId="0" applyFont="1" applyFill="1" applyBorder="1" applyAlignment="1" applyProtection="1">
      <alignment horizontal="center" vertical="center" wrapText="1"/>
      <protection hidden="1"/>
    </xf>
    <xf numFmtId="0" fontId="55" fillId="0" borderId="95" xfId="0" applyFont="1" applyFill="1" applyBorder="1" applyAlignment="1" applyProtection="1">
      <alignment horizontal="center" vertical="center" wrapText="1"/>
      <protection hidden="1"/>
    </xf>
    <xf numFmtId="0" fontId="56" fillId="0" borderId="95" xfId="0" applyFont="1" applyFill="1" applyBorder="1" applyAlignment="1" applyProtection="1">
      <alignment horizontal="center" vertical="center" wrapText="1"/>
      <protection hidden="1"/>
    </xf>
    <xf numFmtId="0" fontId="59" fillId="0" borderId="106" xfId="0" applyFont="1" applyFill="1" applyBorder="1" applyAlignment="1" applyProtection="1">
      <alignment horizontal="center" vertical="center" wrapText="1"/>
      <protection hidden="1"/>
    </xf>
    <xf numFmtId="0" fontId="58" fillId="0" borderId="106" xfId="0" applyFont="1" applyFill="1" applyBorder="1" applyAlignment="1" applyProtection="1">
      <alignment horizontal="center" vertical="center" wrapText="1"/>
      <protection hidden="1"/>
    </xf>
    <xf numFmtId="0" fontId="41" fillId="0" borderId="39" xfId="0" applyFont="1" applyFill="1" applyBorder="1" applyAlignment="1" applyProtection="1">
      <alignment horizontal="center" vertical="center" wrapText="1"/>
      <protection hidden="1"/>
    </xf>
    <xf numFmtId="0" fontId="59" fillId="0" borderId="39" xfId="0" applyFont="1" applyFill="1" applyBorder="1" applyAlignment="1" applyProtection="1">
      <alignment horizontal="center" vertical="center" wrapText="1"/>
      <protection hidden="1"/>
    </xf>
    <xf numFmtId="0" fontId="60" fillId="0" borderId="39" xfId="0" applyFont="1" applyFill="1" applyBorder="1" applyAlignment="1" applyProtection="1">
      <alignment horizontal="center" vertical="center" wrapText="1"/>
      <protection hidden="1"/>
    </xf>
    <xf numFmtId="0" fontId="41" fillId="0" borderId="106" xfId="0" applyFont="1" applyFill="1" applyBorder="1" applyAlignment="1" applyProtection="1">
      <alignment horizontal="center" vertical="center" wrapText="1"/>
      <protection hidden="1"/>
    </xf>
    <xf numFmtId="0" fontId="58" fillId="0" borderId="39" xfId="0" applyFont="1" applyFill="1" applyBorder="1" applyAlignment="1" applyProtection="1">
      <alignment horizontal="center" vertical="center" wrapText="1"/>
      <protection hidden="1"/>
    </xf>
    <xf numFmtId="0" fontId="59" fillId="0" borderId="95" xfId="0" applyFont="1" applyFill="1" applyBorder="1" applyAlignment="1" applyProtection="1">
      <alignment horizontal="center" vertical="center" wrapText="1"/>
      <protection hidden="1"/>
    </xf>
    <xf numFmtId="0" fontId="60" fillId="0" borderId="95" xfId="0" applyFont="1" applyFill="1" applyBorder="1" applyAlignment="1" applyProtection="1">
      <alignment horizontal="center" vertical="center" wrapText="1"/>
      <protection hidden="1"/>
    </xf>
    <xf numFmtId="0" fontId="41" fillId="0" borderId="99" xfId="0" applyFont="1" applyFill="1" applyBorder="1" applyAlignment="1" applyProtection="1">
      <alignment horizontal="center" vertical="center" wrapText="1"/>
      <protection hidden="1"/>
    </xf>
    <xf numFmtId="0" fontId="55" fillId="17" borderId="39" xfId="0" applyFont="1" applyFill="1" applyBorder="1" applyAlignment="1" applyProtection="1">
      <alignment horizontal="center" vertical="center" wrapText="1"/>
      <protection hidden="1"/>
    </xf>
    <xf numFmtId="0" fontId="59" fillId="0" borderId="99" xfId="0" applyFont="1" applyFill="1" applyBorder="1" applyAlignment="1" applyProtection="1">
      <alignment horizontal="center" vertical="center" wrapText="1"/>
      <protection hidden="1"/>
    </xf>
    <xf numFmtId="0" fontId="41" fillId="0" borderId="39" xfId="0" applyFont="1" applyFill="1" applyBorder="1" applyAlignment="1" applyProtection="1">
      <alignment horizontal="center" vertical="center" shrinkToFit="1"/>
      <protection hidden="1"/>
    </xf>
    <xf numFmtId="0" fontId="60" fillId="0" borderId="39" xfId="0" applyFont="1" applyFill="1" applyBorder="1" applyAlignment="1" applyProtection="1">
      <alignment horizontal="center" vertical="center" shrinkToFit="1"/>
      <protection hidden="1"/>
    </xf>
    <xf numFmtId="0" fontId="60" fillId="0" borderId="98" xfId="0" applyFont="1" applyFill="1" applyBorder="1" applyAlignment="1" applyProtection="1">
      <alignment horizontal="center" vertical="center" shrinkToFit="1"/>
      <protection hidden="1"/>
    </xf>
    <xf numFmtId="0" fontId="55" fillId="0" borderId="99" xfId="0" applyFont="1" applyFill="1" applyBorder="1" applyAlignment="1" applyProtection="1">
      <alignment horizontal="center" vertical="center" shrinkToFit="1"/>
      <protection hidden="1"/>
    </xf>
    <xf numFmtId="0" fontId="55" fillId="0" borderId="39" xfId="0" applyFont="1" applyFill="1" applyBorder="1" applyAlignment="1" applyProtection="1">
      <alignment horizontal="center" vertical="center" shrinkToFit="1"/>
      <protection hidden="1"/>
    </xf>
    <xf numFmtId="164" fontId="52" fillId="0" borderId="101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101" xfId="0" applyFont="1" applyFill="1" applyBorder="1" applyAlignment="1" applyProtection="1">
      <alignment horizontal="center" vertical="center" shrinkToFit="1"/>
      <protection hidden="1"/>
    </xf>
    <xf numFmtId="0" fontId="54" fillId="0" borderId="101" xfId="0" applyFont="1" applyFill="1" applyBorder="1" applyAlignment="1" applyProtection="1">
      <alignment horizontal="center" vertical="center" shrinkToFit="1"/>
      <protection hidden="1"/>
    </xf>
    <xf numFmtId="0" fontId="53" fillId="11" borderId="62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14" fontId="2" fillId="11" borderId="0" xfId="0" applyNumberFormat="1" applyFont="1" applyFill="1" applyAlignment="1" applyProtection="1">
      <alignment horizontal="left"/>
      <protection hidden="1"/>
    </xf>
    <xf numFmtId="14" fontId="3" fillId="11" borderId="0" xfId="0" applyNumberFormat="1" applyFont="1" applyFill="1" applyBorder="1" applyAlignment="1" applyProtection="1">
      <protection hidden="1"/>
    </xf>
    <xf numFmtId="14" fontId="1" fillId="11" borderId="0" xfId="0" applyNumberFormat="1" applyFont="1" applyFill="1" applyAlignment="1" applyProtection="1">
      <protection hidden="1"/>
    </xf>
    <xf numFmtId="0" fontId="1" fillId="11" borderId="0" xfId="0" applyFont="1" applyFill="1" applyAlignment="1" applyProtection="1">
      <alignment horizontal="center"/>
      <protection hidden="1"/>
    </xf>
    <xf numFmtId="0" fontId="44" fillId="11" borderId="0" xfId="0" applyFont="1" applyFill="1" applyAlignment="1" applyProtection="1">
      <alignment horizontal="center"/>
      <protection hidden="1"/>
    </xf>
    <xf numFmtId="0" fontId="48" fillId="11" borderId="0" xfId="0" applyFont="1" applyFill="1" applyAlignment="1" applyProtection="1">
      <alignment horizontal="left"/>
      <protection hidden="1"/>
    </xf>
    <xf numFmtId="0" fontId="12" fillId="11" borderId="0" xfId="0" applyFont="1" applyFill="1" applyAlignment="1" applyProtection="1">
      <alignment horizontal="center"/>
      <protection hidden="1"/>
    </xf>
    <xf numFmtId="0" fontId="48" fillId="11" borderId="0" xfId="0" applyFont="1" applyFill="1" applyAlignment="1" applyProtection="1">
      <alignment horizontal="center"/>
      <protection hidden="1"/>
    </xf>
    <xf numFmtId="14" fontId="44" fillId="0" borderId="0" xfId="0" applyNumberFormat="1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45" fillId="11" borderId="0" xfId="0" applyFont="1" applyFill="1" applyBorder="1" applyAlignment="1" applyProtection="1">
      <alignment horizontal="center"/>
      <protection hidden="1"/>
    </xf>
    <xf numFmtId="0" fontId="30" fillId="11" borderId="0" xfId="0" applyFont="1" applyFill="1" applyAlignment="1" applyProtection="1">
      <alignment horizontal="center"/>
      <protection hidden="1"/>
    </xf>
    <xf numFmtId="0" fontId="30" fillId="11" borderId="113" xfId="0" applyFont="1" applyFill="1" applyBorder="1" applyAlignment="1" applyProtection="1">
      <alignment horizontal="center"/>
      <protection hidden="1"/>
    </xf>
    <xf numFmtId="0" fontId="30" fillId="8" borderId="11" xfId="0" applyFont="1" applyFill="1" applyBorder="1" applyAlignment="1" applyProtection="1">
      <alignment horizontal="center"/>
      <protection hidden="1"/>
    </xf>
    <xf numFmtId="0" fontId="30" fillId="19" borderId="11" xfId="0" applyFont="1" applyFill="1" applyBorder="1" applyAlignment="1" applyProtection="1">
      <alignment horizontal="center"/>
      <protection hidden="1"/>
    </xf>
    <xf numFmtId="0" fontId="30" fillId="18" borderId="114" xfId="0" applyFont="1" applyFill="1" applyBorder="1" applyAlignment="1" applyProtection="1">
      <alignment horizontal="center"/>
      <protection hidden="1"/>
    </xf>
    <xf numFmtId="0" fontId="62" fillId="11" borderId="0" xfId="0" applyFont="1" applyFill="1" applyBorder="1" applyAlignment="1" applyProtection="1">
      <alignment horizontal="center"/>
      <protection hidden="1"/>
    </xf>
    <xf numFmtId="0" fontId="30" fillId="11" borderId="0" xfId="0" applyFont="1" applyFill="1" applyBorder="1" applyAlignment="1" applyProtection="1">
      <alignment horizontal="center"/>
      <protection hidden="1"/>
    </xf>
    <xf numFmtId="0" fontId="23" fillId="11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0" fontId="3" fillId="11" borderId="85" xfId="0" applyFont="1" applyFill="1" applyBorder="1" applyAlignment="1" applyProtection="1">
      <alignment horizontal="center"/>
      <protection hidden="1"/>
    </xf>
    <xf numFmtId="14" fontId="3" fillId="11" borderId="85" xfId="0" applyNumberFormat="1" applyFont="1" applyFill="1" applyBorder="1" applyAlignment="1" applyProtection="1">
      <alignment horizontal="center"/>
      <protection hidden="1"/>
    </xf>
    <xf numFmtId="0" fontId="3" fillId="11" borderId="85" xfId="0" applyFont="1" applyFill="1" applyBorder="1" applyAlignment="1" applyProtection="1">
      <protection hidden="1"/>
    </xf>
    <xf numFmtId="0" fontId="3" fillId="0" borderId="85" xfId="0" applyFont="1" applyBorder="1" applyAlignment="1" applyProtection="1">
      <alignment horizontal="center"/>
      <protection hidden="1"/>
    </xf>
    <xf numFmtId="14" fontId="3" fillId="0" borderId="85" xfId="0" applyNumberFormat="1" applyFont="1" applyBorder="1" applyAlignment="1" applyProtection="1">
      <alignment horizontal="center"/>
      <protection hidden="1"/>
    </xf>
    <xf numFmtId="0" fontId="3" fillId="0" borderId="85" xfId="0" applyFont="1" applyBorder="1" applyAlignment="1" applyProtection="1">
      <protection hidden="1"/>
    </xf>
    <xf numFmtId="0" fontId="51" fillId="0" borderId="0" xfId="0" applyFont="1" applyAlignment="1" applyProtection="1">
      <alignment horizontal="center"/>
      <protection hidden="1"/>
    </xf>
    <xf numFmtId="0" fontId="58" fillId="9" borderId="84" xfId="0" applyFont="1" applyFill="1" applyBorder="1" applyAlignment="1" applyProtection="1">
      <alignment horizontal="center" vertical="center"/>
      <protection hidden="1"/>
    </xf>
    <xf numFmtId="0" fontId="50" fillId="9" borderId="115" xfId="0" applyFont="1" applyFill="1" applyBorder="1" applyAlignment="1" applyProtection="1">
      <alignment horizontal="center" vertical="center"/>
      <protection hidden="1"/>
    </xf>
    <xf numFmtId="0" fontId="52" fillId="11" borderId="116" xfId="0" applyFont="1" applyFill="1" applyBorder="1" applyAlignment="1" applyProtection="1">
      <alignment horizontal="center" vertical="center"/>
      <protection hidden="1"/>
    </xf>
    <xf numFmtId="164" fontId="52" fillId="0" borderId="117" xfId="0" applyNumberFormat="1" applyFont="1" applyFill="1" applyBorder="1" applyAlignment="1" applyProtection="1">
      <alignment horizontal="center" vertical="center"/>
      <protection hidden="1"/>
    </xf>
    <xf numFmtId="0" fontId="53" fillId="0" borderId="117" xfId="0" applyFont="1" applyFill="1" applyBorder="1" applyAlignment="1" applyProtection="1">
      <alignment horizontal="center" vertical="center" wrapText="1"/>
      <protection hidden="1"/>
    </xf>
    <xf numFmtId="0" fontId="50" fillId="0" borderId="117" xfId="0" applyFont="1" applyFill="1" applyBorder="1" applyAlignment="1" applyProtection="1">
      <alignment horizontal="center" vertical="center" wrapText="1"/>
      <protection hidden="1"/>
    </xf>
    <xf numFmtId="0" fontId="50" fillId="11" borderId="62" xfId="0" applyFont="1" applyFill="1" applyBorder="1" applyAlignment="1" applyProtection="1">
      <alignment horizontal="center" vertical="center" wrapText="1"/>
      <protection hidden="1"/>
    </xf>
    <xf numFmtId="0" fontId="50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2" fillId="11" borderId="118" xfId="0" applyFont="1" applyFill="1" applyBorder="1" applyAlignment="1" applyProtection="1">
      <alignment horizontal="center" vertical="center"/>
      <protection hidden="1"/>
    </xf>
    <xf numFmtId="164" fontId="52" fillId="0" borderId="119" xfId="0" applyNumberFormat="1" applyFont="1" applyFill="1" applyBorder="1" applyAlignment="1" applyProtection="1">
      <alignment horizontal="center" vertical="center"/>
      <protection hidden="1"/>
    </xf>
    <xf numFmtId="0" fontId="53" fillId="0" borderId="119" xfId="0" applyFont="1" applyFill="1" applyBorder="1" applyAlignment="1" applyProtection="1">
      <alignment horizontal="center" vertical="center" wrapText="1"/>
      <protection hidden="1"/>
    </xf>
    <xf numFmtId="0" fontId="63" fillId="11" borderId="62" xfId="0" applyFont="1" applyFill="1" applyBorder="1" applyAlignment="1" applyProtection="1">
      <alignment horizontal="center" vertical="center" wrapText="1"/>
      <protection hidden="1"/>
    </xf>
    <xf numFmtId="0" fontId="50" fillId="0" borderId="42" xfId="0" applyFont="1" applyFill="1" applyBorder="1" applyAlignment="1" applyProtection="1">
      <alignment horizontal="center" vertical="center" wrapText="1"/>
      <protection hidden="1"/>
    </xf>
    <xf numFmtId="0" fontId="50" fillId="11" borderId="42" xfId="0" applyFont="1" applyFill="1" applyBorder="1" applyAlignment="1" applyProtection="1">
      <alignment horizontal="center" vertical="center" wrapText="1"/>
      <protection hidden="1"/>
    </xf>
    <xf numFmtId="0" fontId="50" fillId="11" borderId="120" xfId="0" applyFont="1" applyFill="1" applyBorder="1" applyAlignment="1" applyProtection="1">
      <alignment horizontal="center" vertical="center" wrapText="1"/>
      <protection hidden="1"/>
    </xf>
    <xf numFmtId="0" fontId="53" fillId="11" borderId="39" xfId="0" applyFont="1" applyFill="1" applyBorder="1" applyAlignment="1" applyProtection="1">
      <alignment horizontal="center" vertical="center" wrapText="1"/>
      <protection hidden="1"/>
    </xf>
    <xf numFmtId="0" fontId="53" fillId="11" borderId="121" xfId="0" applyFont="1" applyFill="1" applyBorder="1" applyAlignment="1" applyProtection="1">
      <alignment horizontal="center" vertical="center" wrapText="1"/>
      <protection hidden="1"/>
    </xf>
    <xf numFmtId="0" fontId="53" fillId="11" borderId="47" xfId="0" applyFont="1" applyFill="1" applyBorder="1" applyAlignment="1" applyProtection="1">
      <alignment horizontal="center" vertical="center" wrapText="1"/>
      <protection hidden="1"/>
    </xf>
    <xf numFmtId="0" fontId="53" fillId="11" borderId="122" xfId="0" applyFont="1" applyFill="1" applyBorder="1" applyAlignment="1" applyProtection="1">
      <alignment horizontal="center" vertical="center" wrapText="1"/>
      <protection hidden="1"/>
    </xf>
    <xf numFmtId="0" fontId="63" fillId="0" borderId="39" xfId="0" applyFont="1" applyFill="1" applyBorder="1" applyAlignment="1" applyProtection="1">
      <alignment horizontal="center" vertical="center" wrapText="1"/>
      <protection hidden="1"/>
    </xf>
    <xf numFmtId="0" fontId="63" fillId="0" borderId="119" xfId="0" applyFont="1" applyFill="1" applyBorder="1" applyAlignment="1" applyProtection="1">
      <alignment horizontal="center" vertical="center" wrapText="1"/>
      <protection hidden="1"/>
    </xf>
    <xf numFmtId="164" fontId="5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39" xfId="0" applyFont="1" applyFill="1" applyBorder="1" applyAlignment="1" applyProtection="1">
      <alignment horizontal="center" vertical="center" shrinkToFit="1"/>
      <protection hidden="1"/>
    </xf>
    <xf numFmtId="0" fontId="57" fillId="11" borderId="62" xfId="0" applyFont="1" applyFill="1" applyBorder="1" applyAlignment="1" applyProtection="1">
      <alignment horizontal="center" vertical="center" shrinkToFit="1"/>
      <protection hidden="1"/>
    </xf>
    <xf numFmtId="0" fontId="53" fillId="11" borderId="39" xfId="0" applyFont="1" applyFill="1" applyBorder="1" applyAlignment="1" applyProtection="1">
      <alignment horizontal="center" vertical="center" shrinkToFit="1"/>
      <protection hidden="1"/>
    </xf>
    <xf numFmtId="0" fontId="53" fillId="11" borderId="121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shrinkToFit="1"/>
      <protection hidden="1"/>
    </xf>
    <xf numFmtId="0" fontId="52" fillId="0" borderId="90" xfId="0" applyFont="1" applyFill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/>
      <protection hidden="1"/>
    </xf>
    <xf numFmtId="0" fontId="2" fillId="0" borderId="91" xfId="0" applyFont="1" applyFill="1" applyBorder="1" applyAlignment="1" applyProtection="1">
      <alignment horizontal="center"/>
      <protection hidden="1"/>
    </xf>
    <xf numFmtId="0" fontId="53" fillId="11" borderId="91" xfId="0" applyFont="1" applyFill="1" applyBorder="1" applyAlignment="1" applyProtection="1">
      <alignment horizontal="center" vertical="center" wrapText="1"/>
      <protection hidden="1"/>
    </xf>
    <xf numFmtId="0" fontId="52" fillId="11" borderId="0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164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 vertical="center" wrapText="1"/>
      <protection hidden="1"/>
    </xf>
    <xf numFmtId="0" fontId="53" fillId="11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20" borderId="12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38" fillId="5" borderId="123" xfId="0" applyFont="1" applyFill="1" applyBorder="1" applyAlignment="1">
      <alignment horizontal="center" vertical="center"/>
    </xf>
    <xf numFmtId="0" fontId="38" fillId="5" borderId="124" xfId="0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horizontal="center" vertical="center"/>
    </xf>
    <xf numFmtId="0" fontId="38" fillId="5" borderId="125" xfId="0" applyFont="1" applyFill="1" applyBorder="1" applyAlignment="1">
      <alignment horizontal="center" vertical="center"/>
    </xf>
    <xf numFmtId="0" fontId="38" fillId="21" borderId="17" xfId="0" applyFont="1" applyFill="1" applyBorder="1" applyAlignment="1">
      <alignment horizontal="center" vertical="center"/>
    </xf>
    <xf numFmtId="0" fontId="38" fillId="21" borderId="126" xfId="0" applyFont="1" applyFill="1" applyBorder="1" applyAlignment="1">
      <alignment horizontal="center" vertical="center"/>
    </xf>
    <xf numFmtId="0" fontId="64" fillId="0" borderId="127" xfId="0" applyFont="1" applyBorder="1" applyAlignment="1">
      <alignment horizontal="center" vertical="center" shrinkToFit="1"/>
    </xf>
    <xf numFmtId="0" fontId="65" fillId="0" borderId="128" xfId="0" applyFont="1" applyBorder="1" applyAlignment="1">
      <alignment horizontal="center" vertical="center" shrinkToFit="1"/>
    </xf>
    <xf numFmtId="0" fontId="66" fillId="0" borderId="129" xfId="0" applyFont="1" applyBorder="1" applyAlignment="1">
      <alignment horizontal="center" vertical="center" shrinkToFit="1"/>
    </xf>
    <xf numFmtId="0" fontId="64" fillId="0" borderId="130" xfId="0" applyFont="1" applyBorder="1" applyAlignment="1">
      <alignment horizontal="center" vertical="center" shrinkToFit="1"/>
    </xf>
    <xf numFmtId="0" fontId="65" fillId="0" borderId="131" xfId="0" applyFont="1" applyBorder="1" applyAlignment="1">
      <alignment horizontal="center" vertical="center" shrinkToFit="1"/>
    </xf>
    <xf numFmtId="0" fontId="66" fillId="0" borderId="132" xfId="0" applyFont="1" applyBorder="1" applyAlignment="1">
      <alignment horizontal="center" vertical="center" shrinkToFit="1"/>
    </xf>
    <xf numFmtId="0" fontId="65" fillId="0" borderId="133" xfId="0" applyFont="1" applyBorder="1" applyAlignment="1">
      <alignment horizontal="center" vertical="center" shrinkToFit="1"/>
    </xf>
    <xf numFmtId="0" fontId="66" fillId="0" borderId="134" xfId="0" applyFont="1" applyBorder="1" applyAlignment="1">
      <alignment horizontal="center" vertical="center" shrinkToFit="1"/>
    </xf>
    <xf numFmtId="0" fontId="65" fillId="0" borderId="135" xfId="0" applyFont="1" applyBorder="1" applyAlignment="1">
      <alignment horizontal="center" vertical="center" shrinkToFit="1"/>
    </xf>
    <xf numFmtId="0" fontId="66" fillId="0" borderId="136" xfId="0" applyFont="1" applyBorder="1" applyAlignment="1">
      <alignment horizontal="center" vertical="center" shrinkToFit="1"/>
    </xf>
    <xf numFmtId="0" fontId="65" fillId="0" borderId="137" xfId="0" applyFont="1" applyBorder="1" applyAlignment="1">
      <alignment horizontal="center" vertical="center" shrinkToFit="1"/>
    </xf>
    <xf numFmtId="0" fontId="59" fillId="5" borderId="95" xfId="0" applyFont="1" applyFill="1" applyBorder="1" applyAlignment="1" applyProtection="1">
      <alignment horizontal="center" vertical="center" wrapText="1"/>
      <protection hidden="1"/>
    </xf>
    <xf numFmtId="0" fontId="66" fillId="0" borderId="138" xfId="0" applyFont="1" applyBorder="1" applyAlignment="1">
      <alignment horizontal="center" vertical="center" shrinkToFit="1"/>
    </xf>
    <xf numFmtId="0" fontId="53" fillId="22" borderId="106" xfId="0" applyFont="1" applyFill="1" applyBorder="1" applyAlignment="1" applyProtection="1">
      <alignment horizontal="center" vertical="center" wrapText="1"/>
      <protection hidden="1"/>
    </xf>
    <xf numFmtId="0" fontId="64" fillId="0" borderId="139" xfId="0" applyFont="1" applyBorder="1" applyAlignment="1">
      <alignment horizontal="center" vertical="center" shrinkToFit="1"/>
    </xf>
    <xf numFmtId="0" fontId="65" fillId="0" borderId="140" xfId="0" applyFont="1" applyBorder="1" applyAlignment="1">
      <alignment horizontal="center" vertical="center" shrinkToFit="1"/>
    </xf>
    <xf numFmtId="0" fontId="59" fillId="0" borderId="39" xfId="0" applyFont="1" applyFill="1" applyBorder="1" applyAlignment="1" applyProtection="1">
      <alignment horizontal="center" vertical="center" shrinkToFit="1"/>
      <protection hidden="1"/>
    </xf>
    <xf numFmtId="0" fontId="38" fillId="5" borderId="141" xfId="0" applyFont="1" applyFill="1" applyBorder="1" applyAlignment="1">
      <alignment horizontal="center" vertical="center"/>
    </xf>
    <xf numFmtId="0" fontId="66" fillId="0" borderId="128" xfId="0" applyFont="1" applyBorder="1" applyAlignment="1">
      <alignment horizontal="center" vertical="center" shrinkToFit="1"/>
    </xf>
    <xf numFmtId="0" fontId="66" fillId="0" borderId="131" xfId="0" applyFont="1" applyBorder="1" applyAlignment="1">
      <alignment horizontal="center" vertical="center" shrinkToFit="1"/>
    </xf>
    <xf numFmtId="0" fontId="66" fillId="0" borderId="133" xfId="0" applyFont="1" applyBorder="1" applyAlignment="1">
      <alignment horizontal="center" vertical="center" shrinkToFit="1"/>
    </xf>
    <xf numFmtId="0" fontId="66" fillId="0" borderId="135" xfId="0" applyFont="1" applyBorder="1" applyAlignment="1">
      <alignment horizontal="center" vertical="center" shrinkToFit="1"/>
    </xf>
    <xf numFmtId="0" fontId="66" fillId="0" borderId="137" xfId="0" applyFont="1" applyBorder="1" applyAlignment="1">
      <alignment horizontal="center" vertical="center" shrinkToFit="1"/>
    </xf>
    <xf numFmtId="0" fontId="66" fillId="0" borderId="140" xfId="0" applyFont="1" applyBorder="1" applyAlignment="1">
      <alignment horizontal="center" vertical="center" shrinkToFit="1"/>
    </xf>
    <xf numFmtId="0" fontId="66" fillId="0" borderId="142" xfId="0" applyFont="1" applyBorder="1" applyAlignment="1">
      <alignment horizontal="center" vertical="center" shrinkToFit="1"/>
    </xf>
    <xf numFmtId="0" fontId="67" fillId="0" borderId="0" xfId="0" applyFont="1" applyAlignment="1">
      <alignment shrinkToFit="1"/>
    </xf>
    <xf numFmtId="0" fontId="68" fillId="0" borderId="0" xfId="0" applyFont="1" applyAlignment="1">
      <alignment shrinkToFit="1"/>
    </xf>
    <xf numFmtId="0" fontId="69" fillId="0" borderId="0" xfId="0" applyFont="1" applyFill="1" applyBorder="1" applyAlignment="1">
      <alignment shrinkToFit="1"/>
    </xf>
    <xf numFmtId="0" fontId="3" fillId="11" borderId="0" xfId="0" applyFont="1" applyFill="1" applyAlignment="1" applyProtection="1">
      <alignment horizontal="center" shrinkToFit="1"/>
      <protection hidden="1"/>
    </xf>
    <xf numFmtId="0" fontId="2" fillId="11" borderId="86" xfId="0" applyFont="1" applyFill="1" applyBorder="1" applyAlignment="1" applyProtection="1">
      <alignment horizontal="center" vertical="center" shrinkToFit="1"/>
      <protection hidden="1"/>
    </xf>
    <xf numFmtId="0" fontId="2" fillId="9" borderId="87" xfId="0" applyFont="1" applyFill="1" applyBorder="1" applyAlignment="1" applyProtection="1">
      <alignment horizontal="center" vertical="center" shrinkToFit="1"/>
      <protection hidden="1"/>
    </xf>
    <xf numFmtId="0" fontId="50" fillId="9" borderId="87" xfId="0" applyFont="1" applyFill="1" applyBorder="1" applyAlignment="1" applyProtection="1">
      <alignment horizontal="center" vertical="center" shrinkToFit="1"/>
      <protection hidden="1"/>
    </xf>
    <xf numFmtId="0" fontId="2" fillId="11" borderId="90" xfId="0" applyFont="1" applyFill="1" applyBorder="1" applyAlignment="1" applyProtection="1">
      <alignment horizontal="center" vertical="center" shrinkToFit="1"/>
      <protection hidden="1"/>
    </xf>
    <xf numFmtId="0" fontId="6" fillId="9" borderId="91" xfId="0" applyFont="1" applyFill="1" applyBorder="1" applyAlignment="1" applyProtection="1">
      <alignment horizontal="left" vertical="center" shrinkToFit="1"/>
      <protection hidden="1"/>
    </xf>
    <xf numFmtId="0" fontId="50" fillId="9" borderId="115" xfId="0" applyFont="1" applyFill="1" applyBorder="1" applyAlignment="1" applyProtection="1">
      <alignment horizontal="center" vertical="center" shrinkToFit="1"/>
      <protection hidden="1"/>
    </xf>
    <xf numFmtId="0" fontId="50" fillId="3" borderId="143" xfId="0" applyFont="1" applyFill="1" applyBorder="1" applyAlignment="1" applyProtection="1">
      <alignment horizontal="center" vertical="center" shrinkToFit="1"/>
      <protection hidden="1"/>
    </xf>
    <xf numFmtId="0" fontId="50" fillId="9" borderId="144" xfId="0" applyFont="1" applyFill="1" applyBorder="1" applyAlignment="1" applyProtection="1">
      <alignment horizontal="center" vertical="center" shrinkToFit="1"/>
      <protection hidden="1"/>
    </xf>
    <xf numFmtId="0" fontId="50" fillId="9" borderId="84" xfId="0" applyFont="1" applyFill="1" applyBorder="1" applyAlignment="1" applyProtection="1">
      <alignment horizontal="center" vertical="center" shrinkToFit="1"/>
      <protection hidden="1"/>
    </xf>
    <xf numFmtId="0" fontId="2" fillId="11" borderId="96" xfId="0" applyFont="1" applyFill="1" applyBorder="1" applyAlignment="1" applyProtection="1">
      <alignment horizontal="center" vertical="center" shrinkToFit="1"/>
      <protection hidden="1"/>
    </xf>
    <xf numFmtId="164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39" xfId="0" applyFont="1" applyFill="1" applyBorder="1" applyAlignment="1" applyProtection="1">
      <alignment horizontal="center" vertical="center" shrinkToFit="1"/>
      <protection hidden="1"/>
    </xf>
    <xf numFmtId="0" fontId="2" fillId="11" borderId="97" xfId="0" applyFont="1" applyFill="1" applyBorder="1" applyAlignment="1" applyProtection="1">
      <alignment horizontal="center" vertical="center" shrinkToFit="1"/>
      <protection hidden="1"/>
    </xf>
    <xf numFmtId="164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11" borderId="104" xfId="0" applyFont="1" applyFill="1" applyBorder="1" applyAlignment="1" applyProtection="1">
      <alignment horizontal="center" vertical="center" shrinkToFit="1"/>
      <protection hidden="1"/>
    </xf>
    <xf numFmtId="164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7" xfId="0" applyFont="1" applyFill="1" applyBorder="1" applyAlignment="1" applyProtection="1">
      <alignment horizontal="center" vertical="center" shrinkToFit="1"/>
      <protection hidden="1"/>
    </xf>
    <xf numFmtId="0" fontId="20" fillId="0" borderId="42" xfId="0" applyFont="1" applyFill="1" applyBorder="1" applyAlignment="1" applyProtection="1">
      <alignment horizontal="center" vertical="center" shrinkToFit="1"/>
      <protection hidden="1"/>
    </xf>
    <xf numFmtId="0" fontId="20" fillId="0" borderId="120" xfId="0" applyFont="1" applyFill="1" applyBorder="1" applyAlignment="1" applyProtection="1">
      <alignment horizontal="center" vertical="center" shrinkToFit="1"/>
      <protection hidden="1"/>
    </xf>
    <xf numFmtId="0" fontId="20" fillId="0" borderId="121" xfId="0" applyFont="1" applyFill="1" applyBorder="1" applyAlignment="1" applyProtection="1">
      <alignment horizontal="center" vertical="center" shrinkToFit="1"/>
      <protection hidden="1"/>
    </xf>
    <xf numFmtId="0" fontId="20" fillId="0" borderId="122" xfId="0" applyFont="1" applyFill="1" applyBorder="1" applyAlignment="1" applyProtection="1">
      <alignment horizontal="center" vertical="center" shrinkToFit="1"/>
      <protection hidden="1"/>
    </xf>
    <xf numFmtId="0" fontId="2" fillId="0" borderId="47" xfId="0" applyFont="1" applyFill="1" applyBorder="1" applyAlignment="1" applyProtection="1">
      <alignment horizontal="center" shrinkToFit="1"/>
      <protection hidden="1"/>
    </xf>
    <xf numFmtId="0" fontId="2" fillId="0" borderId="91" xfId="0" applyFont="1" applyFill="1" applyBorder="1" applyAlignment="1" applyProtection="1">
      <alignment horizontal="center" shrinkToFit="1"/>
      <protection hidden="1"/>
    </xf>
    <xf numFmtId="164" fontId="2" fillId="0" borderId="145" xfId="0" applyNumberFormat="1" applyFont="1" applyFill="1" applyBorder="1" applyAlignment="1" applyProtection="1">
      <alignment horizontal="center" vertical="center" shrinkToFit="1"/>
      <protection hidden="1"/>
    </xf>
    <xf numFmtId="0" fontId="3" fillId="11" borderId="146" xfId="0" applyFont="1" applyFill="1" applyBorder="1" applyAlignment="1" applyProtection="1">
      <alignment horizontal="center" shrinkToFit="1"/>
      <protection hidden="1"/>
    </xf>
    <xf numFmtId="0" fontId="3" fillId="11" borderId="147" xfId="0" applyFont="1" applyFill="1" applyBorder="1" applyAlignment="1" applyProtection="1">
      <alignment horizontal="center" shrinkToFit="1"/>
      <protection hidden="1"/>
    </xf>
    <xf numFmtId="0" fontId="3" fillId="11" borderId="114" xfId="0" applyFont="1" applyFill="1" applyBorder="1" applyAlignment="1" applyProtection="1">
      <alignment horizontal="center" shrinkToFit="1"/>
      <protection hidden="1"/>
    </xf>
    <xf numFmtId="164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7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06" xfId="0" applyNumberFormat="1" applyFont="1" applyFill="1" applyBorder="1" applyAlignment="1" applyProtection="1">
      <alignment horizontal="center" vertical="center" shrinkToFit="1"/>
      <protection hidden="1"/>
    </xf>
    <xf numFmtId="0" fontId="2" fillId="9" borderId="91" xfId="0" applyFont="1" applyFill="1" applyBorder="1" applyAlignment="1" applyProtection="1">
      <alignment horizontal="center" vertical="center" shrinkToFit="1"/>
      <protection hidden="1"/>
    </xf>
    <xf numFmtId="0" fontId="51" fillId="0" borderId="2" xfId="0" applyFont="1" applyBorder="1"/>
    <xf numFmtId="0" fontId="51" fillId="0" borderId="2" xfId="0" applyFont="1" applyBorder="1" applyAlignment="1">
      <alignment shrinkToFit="1"/>
    </xf>
    <xf numFmtId="0" fontId="51" fillId="0" borderId="0" xfId="0" applyFont="1" applyAlignment="1">
      <alignment shrinkToFit="1"/>
    </xf>
    <xf numFmtId="0" fontId="70" fillId="0" borderId="2" xfId="0" applyFont="1" applyBorder="1" applyAlignment="1">
      <alignment horizontal="center" vertical="center" shrinkToFit="1"/>
    </xf>
    <xf numFmtId="0" fontId="70" fillId="0" borderId="2" xfId="0" applyFont="1" applyBorder="1" applyAlignment="1">
      <alignment horizontal="left" vertical="center" shrinkToFit="1"/>
    </xf>
    <xf numFmtId="0" fontId="51" fillId="0" borderId="0" xfId="0" applyFont="1"/>
    <xf numFmtId="0" fontId="53" fillId="0" borderId="2" xfId="0" applyFont="1" applyBorder="1"/>
    <xf numFmtId="0" fontId="60" fillId="0" borderId="2" xfId="0" applyFont="1" applyBorder="1" applyAlignment="1">
      <alignment horizontal="center" vertical="center" shrinkToFit="1"/>
    </xf>
    <xf numFmtId="0" fontId="71" fillId="23" borderId="2" xfId="0" applyFont="1" applyFill="1" applyBorder="1" applyAlignment="1">
      <alignment shrinkToFit="1"/>
    </xf>
    <xf numFmtId="0" fontId="60" fillId="0" borderId="24" xfId="0" applyFont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6" fillId="0" borderId="2" xfId="0" applyFont="1" applyBorder="1"/>
    <xf numFmtId="0" fontId="56" fillId="0" borderId="0" xfId="0" applyFont="1" applyFill="1" applyBorder="1" applyAlignment="1">
      <alignment shrinkToFit="1"/>
    </xf>
    <xf numFmtId="0" fontId="72" fillId="0" borderId="2" xfId="0" applyFont="1" applyBorder="1" applyAlignment="1">
      <alignment horizontal="center" vertical="center" shrinkToFit="1"/>
    </xf>
    <xf numFmtId="0" fontId="60" fillId="0" borderId="67" xfId="0" applyFont="1" applyFill="1" applyBorder="1" applyAlignment="1">
      <alignment vertical="center" shrinkToFit="1"/>
    </xf>
    <xf numFmtId="0" fontId="60" fillId="0" borderId="2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center" shrinkToFit="1"/>
    </xf>
    <xf numFmtId="14" fontId="51" fillId="0" borderId="2" xfId="0" applyNumberFormat="1" applyFont="1" applyBorder="1" applyAlignment="1">
      <alignment horizontal="center" shrinkToFit="1"/>
    </xf>
    <xf numFmtId="14" fontId="51" fillId="0" borderId="0" xfId="0" applyNumberFormat="1" applyFont="1" applyAlignment="1">
      <alignment shrinkToFit="1"/>
    </xf>
    <xf numFmtId="0" fontId="51" fillId="0" borderId="0" xfId="0" applyFont="1" applyAlignment="1">
      <alignment horizontal="left" shrinkToFit="1"/>
    </xf>
    <xf numFmtId="0" fontId="73" fillId="0" borderId="0" xfId="0" applyFont="1" applyAlignment="1">
      <alignment shrinkToFit="1"/>
    </xf>
    <xf numFmtId="0" fontId="73" fillId="0" borderId="0" xfId="0" applyFont="1" applyAlignment="1">
      <alignment horizontal="left" shrinkToFit="1"/>
    </xf>
    <xf numFmtId="0" fontId="73" fillId="0" borderId="0" xfId="0" applyFont="1"/>
    <xf numFmtId="0" fontId="60" fillId="0" borderId="2" xfId="0" applyFont="1" applyBorder="1"/>
    <xf numFmtId="14" fontId="51" fillId="0" borderId="0" xfId="0" applyNumberFormat="1" applyFont="1" applyFill="1" applyAlignment="1">
      <alignment shrinkToFit="1"/>
    </xf>
    <xf numFmtId="0" fontId="51" fillId="0" borderId="0" xfId="0" applyFont="1" applyFill="1" applyAlignment="1">
      <alignment shrinkToFit="1"/>
    </xf>
    <xf numFmtId="0" fontId="51" fillId="0" borderId="0" xfId="0" applyFont="1" applyFill="1" applyAlignment="1">
      <alignment horizontal="left" shrinkToFit="1"/>
    </xf>
    <xf numFmtId="0" fontId="51" fillId="0" borderId="0" xfId="0" applyFont="1" applyFill="1"/>
    <xf numFmtId="0" fontId="53" fillId="0" borderId="2" xfId="0" applyFont="1" applyFill="1" applyBorder="1"/>
    <xf numFmtId="0" fontId="51" fillId="0" borderId="2" xfId="0" applyFont="1" applyBorder="1" applyAlignment="1">
      <alignment horizontal="center" shrinkToFit="1"/>
    </xf>
    <xf numFmtId="0" fontId="51" fillId="0" borderId="0" xfId="0" applyFont="1" applyAlignment="1">
      <alignment horizontal="left"/>
    </xf>
  </cellXfs>
  <cellStyles count="1">
    <cellStyle name="Normal" xfId="0" builtinId="0"/>
  </cellStyles>
  <dxfs count="107"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rgb="FF00B0F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 patternType="solid"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theme="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10" dropStyle="combo" dx="22" fmlaLink="$A$2" fmlaRange="'MS1'!$O$2:$O$1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295275</xdr:rowOff>
    </xdr:from>
    <xdr:to>
      <xdr:col>1</xdr:col>
      <xdr:colOff>1800225</xdr:colOff>
      <xdr:row>1</xdr:row>
      <xdr:rowOff>295275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600-000095D90000}"/>
            </a:ext>
          </a:extLst>
        </xdr:cNvPr>
        <xdr:cNvSpPr>
          <a:spLocks noChangeShapeType="1"/>
        </xdr:cNvSpPr>
      </xdr:nvSpPr>
      <xdr:spPr bwMode="auto">
        <a:xfrm>
          <a:off x="361950" y="495300"/>
          <a:ext cx="1743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</xdr:row>
          <xdr:rowOff>0</xdr:rowOff>
        </xdr:from>
        <xdr:to>
          <xdr:col>14</xdr:col>
          <xdr:colOff>304800</xdr:colOff>
          <xdr:row>1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vi-VN" sz="1800" b="1" i="0" u="none" strike="noStrike" baseline="0">
                  <a:solidFill>
                    <a:srgbClr val="0000FF"/>
                  </a:solidFill>
                  <a:latin typeface="Times New Roman"/>
                  <a:cs typeface="Times New Roman"/>
                </a:rPr>
                <a:t>Xóa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504825</xdr:rowOff>
        </xdr:from>
        <xdr:to>
          <xdr:col>4</xdr:col>
          <xdr:colOff>0</xdr:colOff>
          <xdr:row>3</xdr:row>
          <xdr:rowOff>47625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9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3</xdr:col>
          <xdr:colOff>495300</xdr:colOff>
          <xdr:row>0</xdr:row>
          <xdr:rowOff>495300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9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vi-VN" sz="1800" b="1" i="0" u="none" strike="noStrike" baseline="0">
                  <a:solidFill>
                    <a:srgbClr val="0000FF"/>
                  </a:solidFill>
                  <a:latin typeface="Times New Roman"/>
                  <a:cs typeface="Times New Roman"/>
                </a:rPr>
                <a:t>Xuất file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0</xdr:row>
          <xdr:rowOff>390525</xdr:rowOff>
        </xdr:from>
        <xdr:to>
          <xdr:col>13</xdr:col>
          <xdr:colOff>28575</xdr:colOff>
          <xdr:row>1</xdr:row>
          <xdr:rowOff>238125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A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vi-VN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Xóa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Quan%20ly%20nha%20truong/Chuyen%20mon/TKB/TKB%202022-2023/TKB%20I.06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Nhan"/>
      <sheetName val="MCRO"/>
      <sheetName val="SANG"/>
      <sheetName val="CHIEU"/>
      <sheetName val="MSS"/>
      <sheetName val="MSC"/>
      <sheetName val="PCGD"/>
      <sheetName val="Day thay"/>
      <sheetName val="Sheet2"/>
      <sheetName val="MS-Sang"/>
      <sheetName val="MS-Chieu"/>
      <sheetName val="KT "/>
      <sheetName val="PM"/>
      <sheetName val="THGV"/>
      <sheetName val="MS1"/>
      <sheetName val="M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definedNames>
      <definedName name="Button1_Click"/>
      <definedName name="Module18.xoa"/>
      <definedName name="Xuat_fil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17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>X5</v>
          </cell>
          <cell r="H44" t="str">
            <v/>
          </cell>
          <cell r="I44" t="str">
            <v/>
          </cell>
          <cell r="J44" t="str">
            <v>X2</v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>X3</v>
          </cell>
          <cell r="Q44" t="str">
            <v>Z5</v>
          </cell>
          <cell r="R44" t="str">
            <v>X6</v>
          </cell>
          <cell r="S44" t="str">
            <v/>
          </cell>
          <cell r="T44" t="str">
            <v/>
          </cell>
          <cell r="U44" t="str">
            <v/>
          </cell>
          <cell r="V44" t="str">
            <v>Z2</v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>X4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>Z5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>Z2</v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>X5</v>
          </cell>
          <cell r="H46" t="str">
            <v/>
          </cell>
          <cell r="I46" t="str">
            <v/>
          </cell>
          <cell r="J46" t="str">
            <v>X2</v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>X3</v>
          </cell>
          <cell r="Q46" t="str">
            <v>Z5</v>
          </cell>
          <cell r="R46" t="str">
            <v>X6</v>
          </cell>
          <cell r="S46" t="str">
            <v/>
          </cell>
          <cell r="T46" t="str">
            <v/>
          </cell>
          <cell r="U46" t="str">
            <v/>
          </cell>
          <cell r="V46" t="str">
            <v>Z2</v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>X4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 t="str">
            <v/>
          </cell>
          <cell r="D49" t="str">
            <v>X1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>X2</v>
          </cell>
          <cell r="L49" t="str">
            <v/>
          </cell>
          <cell r="M49" t="str">
            <v/>
          </cell>
          <cell r="N49" t="str">
            <v>Z4</v>
          </cell>
          <cell r="O49" t="str">
            <v/>
          </cell>
          <cell r="P49" t="str">
            <v>Z5</v>
          </cell>
          <cell r="Q49" t="str">
            <v>X3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>X6</v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>X4</v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>Z4</v>
          </cell>
          <cell r="O50" t="str">
            <v/>
          </cell>
          <cell r="P50" t="str">
            <v>Z5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C51" t="str">
            <v/>
          </cell>
          <cell r="D51" t="str">
            <v>X1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>X2</v>
          </cell>
          <cell r="L51" t="str">
            <v/>
          </cell>
          <cell r="M51" t="str">
            <v/>
          </cell>
          <cell r="N51" t="str">
            <v>Z4</v>
          </cell>
          <cell r="O51" t="str">
            <v/>
          </cell>
          <cell r="P51" t="str">
            <v>Z5</v>
          </cell>
          <cell r="Q51" t="str">
            <v>X3</v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>X6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>X4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C54" t="str">
            <v/>
          </cell>
          <cell r="D54" t="str">
            <v/>
          </cell>
          <cell r="E54" t="str">
            <v>X1</v>
          </cell>
          <cell r="F54" t="str">
            <v/>
          </cell>
          <cell r="G54" t="str">
            <v/>
          </cell>
          <cell r="H54" t="str">
            <v>X5</v>
          </cell>
          <cell r="I54" t="str">
            <v/>
          </cell>
          <cell r="J54" t="str">
            <v/>
          </cell>
          <cell r="K54" t="str">
            <v/>
          </cell>
          <cell r="L54" t="str">
            <v>X2</v>
          </cell>
          <cell r="M54" t="str">
            <v/>
          </cell>
          <cell r="N54" t="str">
            <v/>
          </cell>
          <cell r="O54" t="str">
            <v>Z4</v>
          </cell>
          <cell r="P54" t="str">
            <v/>
          </cell>
          <cell r="Q54" t="str">
            <v/>
          </cell>
          <cell r="R54" t="str">
            <v/>
          </cell>
          <cell r="S54" t="str">
            <v>X6</v>
          </cell>
          <cell r="T54" t="str">
            <v/>
          </cell>
          <cell r="U54" t="str">
            <v>X3</v>
          </cell>
          <cell r="V54" t="str">
            <v/>
          </cell>
          <cell r="W54" t="str">
            <v>X4</v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>Z4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C56" t="str">
            <v/>
          </cell>
          <cell r="D56" t="str">
            <v/>
          </cell>
          <cell r="E56" t="str">
            <v>X1</v>
          </cell>
          <cell r="F56" t="str">
            <v/>
          </cell>
          <cell r="G56" t="str">
            <v/>
          </cell>
          <cell r="H56" t="str">
            <v>X5</v>
          </cell>
          <cell r="I56" t="str">
            <v/>
          </cell>
          <cell r="J56" t="str">
            <v/>
          </cell>
          <cell r="K56" t="str">
            <v/>
          </cell>
          <cell r="L56" t="str">
            <v>X2</v>
          </cell>
          <cell r="M56" t="str">
            <v/>
          </cell>
          <cell r="N56" t="str">
            <v/>
          </cell>
          <cell r="O56" t="str">
            <v>Z4</v>
          </cell>
          <cell r="P56" t="str">
            <v/>
          </cell>
          <cell r="Q56" t="str">
            <v/>
          </cell>
          <cell r="R56" t="str">
            <v/>
          </cell>
          <cell r="S56" t="str">
            <v>X6</v>
          </cell>
          <cell r="T56" t="str">
            <v/>
          </cell>
          <cell r="U56" t="str">
            <v>X3</v>
          </cell>
          <cell r="V56" t="str">
            <v/>
          </cell>
          <cell r="W56" t="str">
            <v>X4</v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>X1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>X2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>Z5</v>
          </cell>
          <cell r="S59" t="str">
            <v/>
          </cell>
          <cell r="T59" t="str">
            <v/>
          </cell>
          <cell r="U59" t="str">
            <v/>
          </cell>
          <cell r="V59" t="str">
            <v>X4</v>
          </cell>
          <cell r="W59" t="str">
            <v>Z2</v>
          </cell>
          <cell r="X59" t="str">
            <v/>
          </cell>
          <cell r="Y59" t="str">
            <v>X6</v>
          </cell>
          <cell r="Z59" t="str">
            <v/>
          </cell>
          <cell r="AA59" t="str">
            <v>X3</v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>Z5</v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>Z2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>X1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>X2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>Z5</v>
          </cell>
          <cell r="S61" t="str">
            <v/>
          </cell>
          <cell r="T61" t="str">
            <v/>
          </cell>
          <cell r="U61" t="str">
            <v/>
          </cell>
          <cell r="V61" t="str">
            <v>X4</v>
          </cell>
          <cell r="W61" t="str">
            <v>Z2</v>
          </cell>
          <cell r="X61" t="str">
            <v/>
          </cell>
          <cell r="Y61" t="str">
            <v>X6</v>
          </cell>
          <cell r="Z61" t="str">
            <v/>
          </cell>
          <cell r="AA61" t="str">
            <v>X3</v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>X5</v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>X4</v>
          </cell>
          <cell r="P64" t="str">
            <v/>
          </cell>
          <cell r="Q64" t="str">
            <v/>
          </cell>
          <cell r="R64" t="str">
            <v/>
          </cell>
          <cell r="S64" t="str">
            <v>Z4</v>
          </cell>
          <cell r="T64" t="str">
            <v>Z5</v>
          </cell>
          <cell r="U64" t="str">
            <v>Z1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>X6</v>
          </cell>
          <cell r="AA64" t="str">
            <v/>
          </cell>
          <cell r="AB64" t="str">
            <v>X2</v>
          </cell>
          <cell r="AC64" t="str">
            <v/>
          </cell>
          <cell r="AD64" t="str">
            <v>X3</v>
          </cell>
          <cell r="AE64" t="str">
            <v/>
          </cell>
          <cell r="AF64" t="str">
            <v>X1</v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>Z4</v>
          </cell>
          <cell r="T65" t="str">
            <v>Z5</v>
          </cell>
          <cell r="U65" t="str">
            <v>Z1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>X5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>X4</v>
          </cell>
          <cell r="P66" t="str">
            <v/>
          </cell>
          <cell r="Q66" t="str">
            <v/>
          </cell>
          <cell r="R66" t="str">
            <v/>
          </cell>
          <cell r="S66" t="str">
            <v>Z4</v>
          </cell>
          <cell r="T66" t="str">
            <v>Z5</v>
          </cell>
          <cell r="U66" t="str">
            <v>Z1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>X6</v>
          </cell>
          <cell r="AA66" t="str">
            <v/>
          </cell>
          <cell r="AB66" t="str">
            <v>X2</v>
          </cell>
          <cell r="AC66" t="str">
            <v/>
          </cell>
          <cell r="AD66" t="str">
            <v>X3</v>
          </cell>
          <cell r="AE66" t="str">
            <v/>
          </cell>
          <cell r="AF66" t="str">
            <v>X1</v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C69" t="str">
            <v>X1</v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>X4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>X6</v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>X3</v>
          </cell>
          <cell r="AF69" t="str">
            <v/>
          </cell>
          <cell r="AG69" t="str">
            <v/>
          </cell>
          <cell r="AH69" t="str">
            <v>X2</v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C71" t="str">
            <v>X1</v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>X4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>X6</v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>X3</v>
          </cell>
          <cell r="AF71" t="str">
            <v/>
          </cell>
          <cell r="AG71" t="str">
            <v/>
          </cell>
          <cell r="AH71" t="str">
            <v>X2</v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18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>Y5</v>
          </cell>
          <cell r="H45" t="str">
            <v/>
          </cell>
          <cell r="I45" t="str">
            <v/>
          </cell>
          <cell r="J45" t="str">
            <v>Y2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>Y3</v>
          </cell>
          <cell r="Q45" t="str">
            <v/>
          </cell>
          <cell r="R45" t="str">
            <v>Y6</v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>Y4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C50" t="str">
            <v/>
          </cell>
          <cell r="D50" t="str">
            <v>Y1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>Y2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>Y3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>Y6</v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>Y4</v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C55" t="str">
            <v/>
          </cell>
          <cell r="D55" t="str">
            <v/>
          </cell>
          <cell r="E55" t="str">
            <v>Y1</v>
          </cell>
          <cell r="F55" t="str">
            <v/>
          </cell>
          <cell r="G55" t="str">
            <v/>
          </cell>
          <cell r="H55" t="str">
            <v>Y5</v>
          </cell>
          <cell r="I55" t="str">
            <v/>
          </cell>
          <cell r="J55" t="str">
            <v/>
          </cell>
          <cell r="K55" t="str">
            <v/>
          </cell>
          <cell r="L55" t="str">
            <v>Y2</v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>Y6</v>
          </cell>
          <cell r="T55" t="str">
            <v/>
          </cell>
          <cell r="U55" t="str">
            <v>Y3</v>
          </cell>
          <cell r="V55" t="str">
            <v/>
          </cell>
          <cell r="W55" t="str">
            <v>Y4</v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>Y1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>Y2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>Y4</v>
          </cell>
          <cell r="W60" t="str">
            <v/>
          </cell>
          <cell r="X60" t="str">
            <v/>
          </cell>
          <cell r="Y60" t="str">
            <v>Y6</v>
          </cell>
          <cell r="Z60" t="str">
            <v/>
          </cell>
          <cell r="AA60" t="str">
            <v>Y3</v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>Y5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>Y4</v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>Y6</v>
          </cell>
          <cell r="AA65" t="str">
            <v/>
          </cell>
          <cell r="AB65" t="str">
            <v>Y2</v>
          </cell>
          <cell r="AC65" t="str">
            <v/>
          </cell>
          <cell r="AD65" t="str">
            <v>Y3</v>
          </cell>
          <cell r="AE65" t="str">
            <v/>
          </cell>
          <cell r="AF65" t="str">
            <v>Y1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C70" t="str">
            <v>Y1</v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>Y4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>Y6</v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>Y3</v>
          </cell>
          <cell r="AF70" t="str">
            <v/>
          </cell>
          <cell r="AG70" t="str">
            <v/>
          </cell>
          <cell r="AH70" t="str">
            <v>Y2</v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19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20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21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</sheetData>
      <sheetData sheetId="22"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J42"/>
  <sheetViews>
    <sheetView topLeftCell="A16" zoomScaleNormal="100" zoomScaleSheetLayoutView="100" workbookViewId="0">
      <selection activeCell="E25" sqref="E25"/>
    </sheetView>
  </sheetViews>
  <sheetFormatPr defaultRowHeight="15" x14ac:dyDescent="0.25"/>
  <cols>
    <col min="1" max="1" width="4" style="2" customWidth="1"/>
    <col min="2" max="2" width="9.125" style="2" customWidth="1"/>
    <col min="3" max="3" width="8" style="1" customWidth="1"/>
    <col min="4" max="4" width="12.875" style="1" customWidth="1"/>
    <col min="5" max="9" width="12.625" style="1" customWidth="1"/>
    <col min="10" max="10" width="6.125" style="2" customWidth="1"/>
    <col min="11" max="14" width="9" style="2" hidden="1" customWidth="1"/>
    <col min="15" max="16" width="11.375" style="2" hidden="1" customWidth="1"/>
    <col min="17" max="32" width="9" style="2" hidden="1" customWidth="1"/>
    <col min="33" max="36" width="0" style="2" hidden="1" customWidth="1"/>
    <col min="37" max="16384" width="9" style="2"/>
  </cols>
  <sheetData>
    <row r="1" spans="1:36" x14ac:dyDescent="0.25">
      <c r="A1" s="1"/>
      <c r="B1" s="1"/>
      <c r="L1" s="2">
        <f>IF(COUNTIF('MS1'!$T$2:$T$38,Ca_Nhan!D25)=1,LOOKUP(1,1/(D25='MS-Sang'!$C$4:$AM$4),'MS-Sang'!$C$5:$AM$5),"")</f>
        <v>8</v>
      </c>
      <c r="M1" s="3" t="s">
        <v>0</v>
      </c>
      <c r="N1" s="4">
        <v>1</v>
      </c>
      <c r="O1" s="5" t="str">
        <f>THGV!AN6</f>
        <v xml:space="preserve"> </v>
      </c>
      <c r="P1" s="5" t="str">
        <f>VLOOKUP(N1,SANG!$B$7:$AJ$11,Ca_Nhan!$L$1)</f>
        <v>CC</v>
      </c>
      <c r="R1" s="2" t="str">
        <f>IF(COUNTIF('MS1'!$T$2:$T$38,Ca_Nhan!J25)=1,VLOOKUP(J25,'MS1'!#REF!,4),"")</f>
        <v/>
      </c>
      <c r="S1" s="6" t="s">
        <v>0</v>
      </c>
      <c r="T1" s="4">
        <v>1</v>
      </c>
      <c r="U1" s="5" t="str">
        <f>THGV!AN41</f>
        <v xml:space="preserve"> </v>
      </c>
      <c r="V1" s="5" t="str">
        <f>VLOOKUP(T1,CHIEU!$B$7:$AJ$11,Ca_Nhan!$L$1)</f>
        <v/>
      </c>
      <c r="W1" s="7"/>
    </row>
    <row r="2" spans="1:36" ht="25.5" customHeight="1" x14ac:dyDescent="0.25">
      <c r="B2" s="8" t="s">
        <v>1</v>
      </c>
      <c r="M2" s="9"/>
      <c r="N2" s="4">
        <v>2</v>
      </c>
      <c r="O2" s="5" t="str">
        <f>THGV!AN7</f>
        <v xml:space="preserve"> </v>
      </c>
      <c r="P2" s="5" t="str">
        <f>VLOOKUP(N2,SANG!$B$7:$AJ$11,Ca_Nhan!$L$1)</f>
        <v>Văn: V.Giang</v>
      </c>
      <c r="S2" s="10"/>
      <c r="T2" s="4">
        <v>2</v>
      </c>
      <c r="U2" s="5" t="str">
        <f>THGV!AN42</f>
        <v xml:space="preserve"> </v>
      </c>
      <c r="V2" s="5" t="str">
        <f>VLOOKUP(T2,CHIEU!$B$7:$AJ$11,Ca_Nhan!$L$1)</f>
        <v/>
      </c>
      <c r="W2" s="7"/>
    </row>
    <row r="3" spans="1:36" ht="33" customHeight="1" thickBot="1" x14ac:dyDescent="0.35">
      <c r="B3" s="11"/>
      <c r="E3" s="2"/>
      <c r="F3" s="12" t="s">
        <v>2</v>
      </c>
      <c r="G3" s="12"/>
      <c r="H3" s="12"/>
      <c r="M3" s="9"/>
      <c r="N3" s="4">
        <v>3</v>
      </c>
      <c r="O3" s="5" t="str">
        <f>THGV!AN8</f>
        <v xml:space="preserve"> Văn: 11A4</v>
      </c>
      <c r="P3" s="5" t="str">
        <f>VLOOKUP(N3,SANG!$B$7:$AJ$11,Ca_Nhan!$L$1)</f>
        <v>KTPL: Nam</v>
      </c>
      <c r="S3" s="10"/>
      <c r="T3" s="4">
        <v>3</v>
      </c>
      <c r="U3" s="5" t="str">
        <f>THGV!AN43</f>
        <v xml:space="preserve"> </v>
      </c>
      <c r="V3" s="5" t="str">
        <f>VLOOKUP(T3,CHIEU!$B$7:$AJ$11,Ca_Nhan!$L$1)</f>
        <v/>
      </c>
      <c r="W3" s="7"/>
    </row>
    <row r="4" spans="1:36" ht="21" customHeight="1" thickBot="1" x14ac:dyDescent="0.35">
      <c r="B4" s="13"/>
      <c r="C4" s="14" t="s">
        <v>3</v>
      </c>
      <c r="D4" s="15" t="s">
        <v>151</v>
      </c>
      <c r="E4" s="16"/>
      <c r="F4" s="17" t="str">
        <f>IF(COUNTIF('MS1'!$B$2:$B$83,D4)=1,"Giáo viên: "&amp;VLOOKUP(D4,'MS1'!$B$2:$O$83,11),IF(OR(D4="",D4=" "),"Chưa nhập Mã GV","Mã GV không tồn tại"))</f>
        <v>Giáo viên: Nguyễn Thị Thu Hoài</v>
      </c>
      <c r="G4" s="17"/>
      <c r="H4" s="17"/>
      <c r="K4" s="18"/>
      <c r="M4" s="9"/>
      <c r="N4" s="4">
        <v>4</v>
      </c>
      <c r="O4" s="5" t="str">
        <f>THGV!AN9</f>
        <v xml:space="preserve"> </v>
      </c>
      <c r="P4" s="5" t="str">
        <f>VLOOKUP(N4,SANG!$B$7:$AJ$11,Ca_Nhan!$L$1)</f>
        <v>Sử: Loan</v>
      </c>
      <c r="S4" s="10"/>
      <c r="T4" s="4">
        <v>4</v>
      </c>
      <c r="U4" s="5" t="str">
        <f>THGV!AN44</f>
        <v xml:space="preserve"> </v>
      </c>
      <c r="V4" s="5" t="str">
        <f>VLOOKUP(T4,CHIEU!$B$7:$AJ$11,Ca_Nhan!$L$1)</f>
        <v/>
      </c>
      <c r="W4" s="7"/>
    </row>
    <row r="5" spans="1:36" ht="20.45" customHeight="1" thickBot="1" x14ac:dyDescent="0.3">
      <c r="B5" s="1"/>
      <c r="D5" s="19"/>
      <c r="F5" s="20" t="str">
        <f>IF(OR(D4="",D4=" "),"",RIGHT(MSS!E3,LEN(MSS!E3)-14))</f>
        <v>ÁP DỤNG TỪ NGÀY 14/11/2022</v>
      </c>
      <c r="G5" s="20"/>
      <c r="H5" s="20"/>
      <c r="K5" s="18"/>
      <c r="M5" s="21"/>
      <c r="N5" s="4">
        <v>5</v>
      </c>
      <c r="O5" s="5" t="str">
        <f>THGV!AN10</f>
        <v xml:space="preserve"> </v>
      </c>
      <c r="P5" s="5" t="str">
        <f>VLOOKUP(N5,SANG!$B$7:$AJ$11,Ca_Nhan!$L$1)</f>
        <v/>
      </c>
      <c r="S5" s="22"/>
      <c r="T5" s="4">
        <v>5</v>
      </c>
      <c r="U5" s="5" t="str">
        <f>THGV!AN45</f>
        <v xml:space="preserve"> </v>
      </c>
      <c r="V5" s="5" t="str">
        <f>VLOOKUP(T5,CHIEU!$B$7:$AJ$11,Ca_Nhan!$L$1)</f>
        <v/>
      </c>
      <c r="W5" s="7"/>
    </row>
    <row r="6" spans="1:36" s="23" customFormat="1" ht="21.6" customHeight="1" thickBot="1" x14ac:dyDescent="0.3">
      <c r="B6" s="24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6" t="s">
        <v>12</v>
      </c>
      <c r="J6" s="27"/>
      <c r="K6" s="28"/>
      <c r="M6" s="3" t="s">
        <v>13</v>
      </c>
      <c r="N6" s="4">
        <v>1</v>
      </c>
      <c r="O6" s="5" t="str">
        <f>THGV!AN11</f>
        <v xml:space="preserve"> Văn: 10A2</v>
      </c>
      <c r="P6" s="5" t="str">
        <f>VLOOKUP(N6,SANG!$B$12:$AJ$16,Ca_Nhan!$L$1)</f>
        <v>Tin: Sơn</v>
      </c>
      <c r="S6" s="6" t="s">
        <v>13</v>
      </c>
      <c r="T6" s="4">
        <v>1</v>
      </c>
      <c r="U6" s="5" t="str">
        <f>THGV!AN46</f>
        <v xml:space="preserve"> </v>
      </c>
      <c r="V6" s="5" t="str">
        <f>VLOOKUP(T6,CHIEU!$B$12:$AJ$16,Ca_Nhan!$L$1)</f>
        <v/>
      </c>
      <c r="W6" s="25" t="s">
        <v>6</v>
      </c>
      <c r="X6" s="25" t="s">
        <v>7</v>
      </c>
      <c r="Y6" s="25" t="s">
        <v>8</v>
      </c>
      <c r="Z6" s="25" t="s">
        <v>9</v>
      </c>
      <c r="AA6" s="25" t="s">
        <v>10</v>
      </c>
      <c r="AB6" s="25" t="s">
        <v>11</v>
      </c>
      <c r="AC6" s="26" t="s">
        <v>12</v>
      </c>
      <c r="AD6" s="25" t="s">
        <v>6</v>
      </c>
      <c r="AE6" s="25" t="s">
        <v>7</v>
      </c>
      <c r="AF6" s="25" t="s">
        <v>8</v>
      </c>
      <c r="AG6" s="25" t="s">
        <v>9</v>
      </c>
      <c r="AH6" s="25" t="s">
        <v>10</v>
      </c>
      <c r="AI6" s="25" t="s">
        <v>11</v>
      </c>
      <c r="AJ6" s="26" t="s">
        <v>12</v>
      </c>
    </row>
    <row r="7" spans="1:36" s="23" customFormat="1" ht="21.6" customHeight="1" x14ac:dyDescent="0.25">
      <c r="B7" s="29" t="s">
        <v>14</v>
      </c>
      <c r="C7" s="30">
        <v>1</v>
      </c>
      <c r="D7" s="31" t="s">
        <v>15</v>
      </c>
      <c r="E7" s="31" t="str">
        <f>IFERROR(O6,"")</f>
        <v xml:space="preserve"> Văn: 10A2</v>
      </c>
      <c r="F7" s="31" t="str">
        <f>IFERROR(O11,"")</f>
        <v xml:space="preserve"> Văn: 11A4</v>
      </c>
      <c r="G7" s="31" t="str">
        <f>IFERROR(O16,"")</f>
        <v xml:space="preserve"> Văn: 10A10</v>
      </c>
      <c r="H7" s="31" t="str">
        <f>IFERROR(O22,"")</f>
        <v xml:space="preserve"> </v>
      </c>
      <c r="I7" s="31" t="str">
        <f>IFERROR(O27,"")</f>
        <v xml:space="preserve"> </v>
      </c>
      <c r="K7" s="32"/>
      <c r="M7" s="9"/>
      <c r="N7" s="4">
        <v>2</v>
      </c>
      <c r="O7" s="5" t="str">
        <f>THGV!AN12</f>
        <v xml:space="preserve"> Văn: 11A4</v>
      </c>
      <c r="P7" s="5" t="str">
        <f>VLOOKUP(N7,SANG!$B$12:$AJ$16,Ca_Nhan!$L$1)</f>
        <v>Địa: Hướng</v>
      </c>
      <c r="S7" s="10"/>
      <c r="T7" s="4">
        <v>2</v>
      </c>
      <c r="U7" s="5" t="str">
        <f>THGV!AN47</f>
        <v xml:space="preserve"> </v>
      </c>
      <c r="V7" s="5" t="str">
        <f>VLOOKUP(T7,CHIEU!$B$12:$AJ$16,Ca_Nhan!$L$1)</f>
        <v/>
      </c>
      <c r="W7" s="5"/>
      <c r="X7" s="33" t="str">
        <f t="shared" ref="X7:AC11" si="0">IF(OR(X13="11A10",X13="12A10",X13="12A11"),"",X13)</f>
        <v/>
      </c>
      <c r="Y7" s="33" t="str">
        <f t="shared" si="0"/>
        <v>10A2</v>
      </c>
      <c r="Z7" s="33" t="str">
        <f t="shared" si="0"/>
        <v>11A4</v>
      </c>
      <c r="AA7" s="33" t="str">
        <f t="shared" si="0"/>
        <v>10A10</v>
      </c>
      <c r="AB7" s="33" t="str">
        <f t="shared" si="0"/>
        <v/>
      </c>
      <c r="AC7" s="33" t="str">
        <f t="shared" si="0"/>
        <v/>
      </c>
      <c r="AD7" s="34"/>
      <c r="AE7" s="33" t="str">
        <f t="shared" ref="AE7:AJ11" si="1">IF(OR(AE13="11A10",AE13="12A10",AE13="12A11"),"",AE13)</f>
        <v/>
      </c>
      <c r="AF7" s="33" t="str">
        <f t="shared" si="1"/>
        <v/>
      </c>
      <c r="AG7" s="33" t="str">
        <f t="shared" si="1"/>
        <v/>
      </c>
      <c r="AH7" s="33" t="str">
        <f t="shared" si="1"/>
        <v/>
      </c>
      <c r="AI7" s="33" t="str">
        <f t="shared" si="1"/>
        <v/>
      </c>
      <c r="AJ7" s="33" t="str">
        <f t="shared" si="1"/>
        <v/>
      </c>
    </row>
    <row r="8" spans="1:36" s="23" customFormat="1" ht="21.6" customHeight="1" x14ac:dyDescent="0.25">
      <c r="B8" s="35"/>
      <c r="C8" s="36">
        <v>2</v>
      </c>
      <c r="D8" s="31" t="str">
        <f>IFERROR(O2,"")</f>
        <v xml:space="preserve"> </v>
      </c>
      <c r="E8" s="31" t="str">
        <f>IFERROR(O7,"")</f>
        <v xml:space="preserve"> Văn: 11A4</v>
      </c>
      <c r="F8" s="31" t="str">
        <f>IFERROR(O12,"")</f>
        <v xml:space="preserve"> </v>
      </c>
      <c r="G8" s="31" t="str">
        <f>IFERROR(O17,"")</f>
        <v xml:space="preserve"> Văn: 10A10</v>
      </c>
      <c r="H8" s="31" t="str">
        <f>IFERROR(O23,"")</f>
        <v xml:space="preserve"> Văn: 11A4</v>
      </c>
      <c r="I8" s="31" t="str">
        <f>IFERROR(O28,"")</f>
        <v xml:space="preserve"> </v>
      </c>
      <c r="K8" s="32"/>
      <c r="M8" s="9"/>
      <c r="N8" s="4">
        <v>3</v>
      </c>
      <c r="O8" s="5" t="str">
        <f>THGV!AN13</f>
        <v xml:space="preserve"> </v>
      </c>
      <c r="P8" s="5" t="str">
        <f>VLOOKUP(N8,SANG!$B$12:$AJ$16,Ca_Nhan!$L$1)</f>
        <v>Toán: Nhơn</v>
      </c>
      <c r="S8" s="10"/>
      <c r="T8" s="4">
        <v>3</v>
      </c>
      <c r="U8" s="5" t="str">
        <f>THGV!AN48</f>
        <v xml:space="preserve"> </v>
      </c>
      <c r="V8" s="5" t="str">
        <f>VLOOKUP(T8,CHIEU!$B$12:$AJ$16,Ca_Nhan!$L$1)</f>
        <v/>
      </c>
      <c r="W8" s="5"/>
      <c r="X8" s="33" t="str">
        <f t="shared" si="0"/>
        <v/>
      </c>
      <c r="Y8" s="33" t="str">
        <f t="shared" si="0"/>
        <v>11A4</v>
      </c>
      <c r="Z8" s="33" t="str">
        <f t="shared" si="0"/>
        <v/>
      </c>
      <c r="AA8" s="33" t="str">
        <f t="shared" si="0"/>
        <v>10A10</v>
      </c>
      <c r="AB8" s="33" t="str">
        <f t="shared" si="0"/>
        <v>11A4</v>
      </c>
      <c r="AC8" s="33" t="str">
        <f t="shared" si="0"/>
        <v/>
      </c>
      <c r="AD8" s="34"/>
      <c r="AE8" s="33" t="str">
        <f t="shared" si="1"/>
        <v/>
      </c>
      <c r="AF8" s="33" t="str">
        <f t="shared" si="1"/>
        <v/>
      </c>
      <c r="AG8" s="33" t="str">
        <f t="shared" si="1"/>
        <v/>
      </c>
      <c r="AH8" s="33" t="str">
        <f t="shared" si="1"/>
        <v/>
      </c>
      <c r="AI8" s="33" t="str">
        <f t="shared" si="1"/>
        <v/>
      </c>
      <c r="AJ8" s="33" t="str">
        <f t="shared" si="1"/>
        <v/>
      </c>
    </row>
    <row r="9" spans="1:36" s="23" customFormat="1" ht="21.6" customHeight="1" x14ac:dyDescent="0.25">
      <c r="B9" s="35"/>
      <c r="C9" s="36">
        <v>3</v>
      </c>
      <c r="D9" s="31" t="str">
        <f>IFERROR(O3,"")</f>
        <v xml:space="preserve"> Văn: 11A4</v>
      </c>
      <c r="E9" s="31" t="str">
        <f>IFERROR(O8,"")</f>
        <v xml:space="preserve"> </v>
      </c>
      <c r="F9" s="31" t="str">
        <f>IFERROR(O13,"")</f>
        <v xml:space="preserve"> Văn: 10A10</v>
      </c>
      <c r="G9" s="31" t="str">
        <f>IFERROR(O19,"")</f>
        <v xml:space="preserve"> Văn: 11A4</v>
      </c>
      <c r="H9" s="31" t="str">
        <f>IFERROR(O24,"")</f>
        <v xml:space="preserve"> Văn: 10A2</v>
      </c>
      <c r="I9" s="31" t="str">
        <f>IFERROR(O29,"")</f>
        <v xml:space="preserve"> </v>
      </c>
      <c r="K9" s="32"/>
      <c r="M9" s="9"/>
      <c r="N9" s="4">
        <v>4</v>
      </c>
      <c r="O9" s="5" t="str">
        <f>THGV!AN14</f>
        <v xml:space="preserve"> </v>
      </c>
      <c r="P9" s="5" t="str">
        <f>VLOOKUP(N9,SANG!$B$12:$AJ$16,Ca_Nhan!$L$1)</f>
        <v>Toán: Nhơn</v>
      </c>
      <c r="S9" s="10"/>
      <c r="T9" s="4">
        <v>4</v>
      </c>
      <c r="U9" s="5" t="str">
        <f>THGV!AN49</f>
        <v xml:space="preserve"> </v>
      </c>
      <c r="V9" s="5" t="str">
        <f>VLOOKUP(T9,CHIEU!$B$12:$AJ$16,Ca_Nhan!$L$1)</f>
        <v/>
      </c>
      <c r="W9" s="5"/>
      <c r="X9" s="33" t="str">
        <f t="shared" si="0"/>
        <v>11A4</v>
      </c>
      <c r="Y9" s="33" t="str">
        <f t="shared" si="0"/>
        <v/>
      </c>
      <c r="Z9" s="33" t="str">
        <f t="shared" si="0"/>
        <v>10A10</v>
      </c>
      <c r="AA9" s="33" t="str">
        <f t="shared" si="0"/>
        <v>11A4</v>
      </c>
      <c r="AB9" s="33" t="str">
        <f t="shared" si="0"/>
        <v>10A2</v>
      </c>
      <c r="AC9" s="33" t="str">
        <f t="shared" si="0"/>
        <v/>
      </c>
      <c r="AD9" s="34"/>
      <c r="AE9" s="33" t="str">
        <f t="shared" si="1"/>
        <v/>
      </c>
      <c r="AF9" s="33" t="str">
        <f t="shared" si="1"/>
        <v/>
      </c>
      <c r="AG9" s="33" t="str">
        <f t="shared" si="1"/>
        <v/>
      </c>
      <c r="AH9" s="33" t="str">
        <f t="shared" si="1"/>
        <v/>
      </c>
      <c r="AI9" s="33" t="str">
        <f t="shared" si="1"/>
        <v/>
      </c>
      <c r="AJ9" s="33" t="str">
        <f t="shared" si="1"/>
        <v/>
      </c>
    </row>
    <row r="10" spans="1:36" s="23" customFormat="1" ht="21.6" customHeight="1" thickBot="1" x14ac:dyDescent="0.3">
      <c r="B10" s="35"/>
      <c r="C10" s="36">
        <v>4</v>
      </c>
      <c r="D10" s="31" t="str">
        <f>IFERROR(O4,"")</f>
        <v xml:space="preserve"> </v>
      </c>
      <c r="E10" s="31" t="str">
        <f>IFERROR(O9,"")</f>
        <v xml:space="preserve"> </v>
      </c>
      <c r="F10" s="31" t="str">
        <f>IFERROR(O14,"")</f>
        <v xml:space="preserve"> </v>
      </c>
      <c r="G10" s="31" t="str">
        <f>IFERROR(O20,"")</f>
        <v xml:space="preserve"> </v>
      </c>
      <c r="H10" s="31" t="str">
        <f>IFERROR(O25,"")</f>
        <v xml:space="preserve"> Văn: 10A2</v>
      </c>
      <c r="I10" s="31" t="str">
        <f>IFERROR(O30,"")</f>
        <v xml:space="preserve"> Văn: 10A10</v>
      </c>
      <c r="K10" s="32"/>
      <c r="M10" s="21"/>
      <c r="N10" s="4">
        <v>5</v>
      </c>
      <c r="O10" s="5" t="str">
        <f>THGV!AN15</f>
        <v xml:space="preserve"> </v>
      </c>
      <c r="P10" s="5" t="str">
        <f>VLOOKUP(N10,SANG!$B$12:$AJ$16,Ca_Nhan!$L$1)</f>
        <v/>
      </c>
      <c r="Q10" s="23" t="s">
        <v>16</v>
      </c>
      <c r="S10" s="22"/>
      <c r="T10" s="4">
        <v>5</v>
      </c>
      <c r="U10" s="5" t="str">
        <f>THGV!AN50</f>
        <v xml:space="preserve"> </v>
      </c>
      <c r="V10" s="5" t="str">
        <f>VLOOKUP(T10,CHIEU!$B$12:$AJ$16,Ca_Nhan!$L$1)</f>
        <v/>
      </c>
      <c r="W10" s="5"/>
      <c r="X10" s="33" t="str">
        <f t="shared" si="0"/>
        <v/>
      </c>
      <c r="Y10" s="33" t="str">
        <f t="shared" si="0"/>
        <v/>
      </c>
      <c r="Z10" s="33" t="str">
        <f t="shared" si="0"/>
        <v/>
      </c>
      <c r="AA10" s="33" t="str">
        <f t="shared" si="0"/>
        <v/>
      </c>
      <c r="AB10" s="33" t="str">
        <f t="shared" si="0"/>
        <v>10A2</v>
      </c>
      <c r="AC10" s="33" t="str">
        <f t="shared" si="0"/>
        <v>10A10</v>
      </c>
      <c r="AD10" s="34"/>
      <c r="AE10" s="33" t="str">
        <f t="shared" si="1"/>
        <v/>
      </c>
      <c r="AF10" s="33" t="str">
        <f t="shared" si="1"/>
        <v/>
      </c>
      <c r="AG10" s="33" t="str">
        <f t="shared" si="1"/>
        <v/>
      </c>
      <c r="AH10" s="33" t="str">
        <f t="shared" si="1"/>
        <v/>
      </c>
      <c r="AI10" s="33" t="str">
        <f t="shared" si="1"/>
        <v/>
      </c>
      <c r="AJ10" s="33" t="str">
        <f t="shared" si="1"/>
        <v/>
      </c>
    </row>
    <row r="11" spans="1:36" s="23" customFormat="1" ht="21.6" customHeight="1" thickBot="1" x14ac:dyDescent="0.3">
      <c r="B11" s="37"/>
      <c r="C11" s="38">
        <v>5</v>
      </c>
      <c r="D11" s="31" t="str">
        <f>IFERROR(O5,"")</f>
        <v xml:space="preserve"> </v>
      </c>
      <c r="E11" s="31" t="str">
        <f>IFERROR(O10,"")</f>
        <v xml:space="preserve"> </v>
      </c>
      <c r="F11" s="31" t="str">
        <f>IFERROR(O15,"")</f>
        <v xml:space="preserve"> </v>
      </c>
      <c r="G11" s="31" t="str">
        <f>IFERROR(O21,"")</f>
        <v xml:space="preserve"> </v>
      </c>
      <c r="H11" s="31" t="str">
        <f>IFERROR(O26,"")</f>
        <v xml:space="preserve"> </v>
      </c>
      <c r="I11" s="31" t="str">
        <f>IFERROR(O31,"")</f>
        <v xml:space="preserve"> SH: 10A10</v>
      </c>
      <c r="K11" s="32"/>
      <c r="M11" s="3" t="s">
        <v>17</v>
      </c>
      <c r="N11" s="4">
        <v>1</v>
      </c>
      <c r="O11" s="5" t="str">
        <f>THGV!AN16</f>
        <v xml:space="preserve"> Văn: 11A4</v>
      </c>
      <c r="P11" s="5" t="str">
        <f>VLOOKUP(N11,SANG!$B$17:$AJ$21,Ca_Nhan!$L$1)</f>
        <v>Văn: V.Giang</v>
      </c>
      <c r="S11" s="6" t="s">
        <v>17</v>
      </c>
      <c r="T11" s="4">
        <v>1</v>
      </c>
      <c r="U11" s="5" t="str">
        <f>THGV!AN51</f>
        <v xml:space="preserve"> </v>
      </c>
      <c r="V11" s="5" t="str">
        <f>VLOOKUP(T11,CHIEU!$B$17:$AJ$21,Ca_Nhan!$L$1)</f>
        <v/>
      </c>
      <c r="W11" s="5"/>
      <c r="X11" s="33" t="str">
        <f t="shared" si="0"/>
        <v/>
      </c>
      <c r="Y11" s="33" t="str">
        <f t="shared" si="0"/>
        <v/>
      </c>
      <c r="Z11" s="33" t="str">
        <f t="shared" si="0"/>
        <v/>
      </c>
      <c r="AA11" s="33" t="str">
        <f t="shared" si="0"/>
        <v/>
      </c>
      <c r="AB11" s="33" t="str">
        <f t="shared" si="0"/>
        <v/>
      </c>
      <c r="AC11" s="33" t="str">
        <f t="shared" si="0"/>
        <v>10A10</v>
      </c>
      <c r="AD11" s="34"/>
      <c r="AE11" s="33" t="str">
        <f t="shared" si="1"/>
        <v/>
      </c>
      <c r="AF11" s="33" t="str">
        <f t="shared" si="1"/>
        <v/>
      </c>
      <c r="AG11" s="33" t="str">
        <f t="shared" si="1"/>
        <v/>
      </c>
      <c r="AH11" s="33" t="str">
        <f t="shared" si="1"/>
        <v/>
      </c>
      <c r="AI11" s="33" t="str">
        <f t="shared" si="1"/>
        <v/>
      </c>
      <c r="AJ11" s="33" t="str">
        <f t="shared" si="1"/>
        <v/>
      </c>
    </row>
    <row r="12" spans="1:36" s="23" customFormat="1" ht="16.5" customHeight="1" thickBot="1" x14ac:dyDescent="0.3">
      <c r="B12" s="39"/>
      <c r="C12" s="40"/>
      <c r="D12" s="41"/>
      <c r="E12" s="41"/>
      <c r="F12" s="41"/>
      <c r="G12" s="41"/>
      <c r="H12" s="41"/>
      <c r="I12" s="42"/>
      <c r="K12" s="32"/>
      <c r="M12" s="9"/>
      <c r="N12" s="4">
        <v>2</v>
      </c>
      <c r="O12" s="5" t="str">
        <f>THGV!AN17</f>
        <v xml:space="preserve"> </v>
      </c>
      <c r="P12" s="5" t="str">
        <f>VLOOKUP(N12,SANG!$B$17:$AJ$21,Ca_Nhan!$L$1)</f>
        <v>Văn: V.Giang</v>
      </c>
      <c r="S12" s="10"/>
      <c r="T12" s="4">
        <v>2</v>
      </c>
      <c r="U12" s="5" t="str">
        <f>THGV!AN52</f>
        <v xml:space="preserve"> </v>
      </c>
      <c r="V12" s="5" t="str">
        <f>VLOOKUP(T12,CHIEU!$B$17:$AJ$21,Ca_Nhan!$L$1)</f>
        <v/>
      </c>
      <c r="W12" s="7"/>
      <c r="AD12" s="43"/>
    </row>
    <row r="13" spans="1:36" s="23" customFormat="1" ht="21.6" customHeight="1" x14ac:dyDescent="0.25">
      <c r="B13" s="44" t="s">
        <v>18</v>
      </c>
      <c r="C13" s="45">
        <v>1</v>
      </c>
      <c r="D13" s="31" t="str">
        <f>IFERROR(U1,"")</f>
        <v xml:space="preserve"> </v>
      </c>
      <c r="E13" s="31" t="str">
        <f>IFERROR(U6,"")</f>
        <v xml:space="preserve"> </v>
      </c>
      <c r="F13" s="31" t="str">
        <f>IFERROR(U11,"")</f>
        <v xml:space="preserve"> </v>
      </c>
      <c r="G13" s="31" t="str">
        <f>IFERROR(U16,"")</f>
        <v xml:space="preserve"> </v>
      </c>
      <c r="H13" s="31" t="str">
        <f>IFERROR(U22,"")</f>
        <v xml:space="preserve"> </v>
      </c>
      <c r="I13" s="31" t="str">
        <f>IFERROR(U27,"")</f>
        <v xml:space="preserve"> </v>
      </c>
      <c r="K13" s="32"/>
      <c r="M13" s="9"/>
      <c r="N13" s="4">
        <v>3</v>
      </c>
      <c r="O13" s="5" t="str">
        <f>THGV!AN18</f>
        <v xml:space="preserve"> Văn: 10A10</v>
      </c>
      <c r="P13" s="5" t="str">
        <f>VLOOKUP(N13,SANG!$B$17:$AJ$21,Ca_Nhan!$L$1)</f>
        <v>NN: Thơm</v>
      </c>
      <c r="S13" s="10"/>
      <c r="T13" s="4">
        <v>3</v>
      </c>
      <c r="U13" s="5" t="str">
        <f>THGV!AN53</f>
        <v xml:space="preserve"> </v>
      </c>
      <c r="V13" s="5" t="str">
        <f>VLOOKUP(T13,CHIEU!$B$17:$AJ$21,Ca_Nhan!$L$1)</f>
        <v/>
      </c>
      <c r="W13" s="5"/>
      <c r="X13" s="33" t="str">
        <f t="shared" ref="X13:AC17" si="2">IF(TRIM(RIGHT(D7,LEN(D7)-IFERROR(FIND(":",D7),0)))&lt;"11A5",TRIM(RIGHT(D7,LEN(D7)-IFERROR(FIND(":",D7),0))),"")</f>
        <v/>
      </c>
      <c r="Y13" s="33" t="str">
        <f t="shared" si="2"/>
        <v>10A2</v>
      </c>
      <c r="Z13" s="33" t="str">
        <f t="shared" si="2"/>
        <v>11A4</v>
      </c>
      <c r="AA13" s="33" t="str">
        <f t="shared" si="2"/>
        <v>10A10</v>
      </c>
      <c r="AB13" s="33" t="str">
        <f t="shared" si="2"/>
        <v/>
      </c>
      <c r="AC13" s="33" t="str">
        <f t="shared" si="2"/>
        <v/>
      </c>
      <c r="AD13" s="34"/>
      <c r="AE13" s="33" t="str">
        <f t="shared" ref="AE13:AJ17" si="3">IF(TRIM(RIGHT(D13,LEN(D13)-IFERROR(FIND(":",D13),0)))&lt;"11A5",TRIM(RIGHT(D13,LEN(D13)-IFERROR(FIND(":",D13),0))),"")</f>
        <v/>
      </c>
      <c r="AF13" s="33" t="str">
        <f t="shared" si="3"/>
        <v/>
      </c>
      <c r="AG13" s="33" t="str">
        <f t="shared" si="3"/>
        <v/>
      </c>
      <c r="AH13" s="33" t="str">
        <f t="shared" si="3"/>
        <v/>
      </c>
      <c r="AI13" s="33" t="str">
        <f t="shared" si="3"/>
        <v/>
      </c>
      <c r="AJ13" s="33" t="str">
        <f t="shared" si="3"/>
        <v/>
      </c>
    </row>
    <row r="14" spans="1:36" s="23" customFormat="1" ht="21.6" customHeight="1" x14ac:dyDescent="0.25">
      <c r="B14" s="35"/>
      <c r="C14" s="36">
        <v>2</v>
      </c>
      <c r="D14" s="31" t="str">
        <f>IFERROR(U2,"")</f>
        <v xml:space="preserve"> </v>
      </c>
      <c r="E14" s="31" t="str">
        <f>IFERROR(U7,"")</f>
        <v xml:space="preserve"> </v>
      </c>
      <c r="F14" s="31" t="str">
        <f>IFERROR(U12,"")</f>
        <v xml:space="preserve"> </v>
      </c>
      <c r="G14" s="31" t="str">
        <f>IFERROR(U17,"")</f>
        <v xml:space="preserve"> </v>
      </c>
      <c r="H14" s="31" t="str">
        <f>IFERROR(U23,"")</f>
        <v xml:space="preserve"> </v>
      </c>
      <c r="I14" s="31" t="str">
        <f>IFERROR(U28,"")</f>
        <v xml:space="preserve"> </v>
      </c>
      <c r="K14" s="32"/>
      <c r="M14" s="9"/>
      <c r="N14" s="4">
        <v>4</v>
      </c>
      <c r="O14" s="5" t="str">
        <f>THGV!AN19</f>
        <v xml:space="preserve"> </v>
      </c>
      <c r="P14" s="5" t="str">
        <f>VLOOKUP(N14,SANG!$B$17:$AJ$21,Ca_Nhan!$L$1)</f>
        <v>Lý: Văn</v>
      </c>
      <c r="S14" s="10"/>
      <c r="T14" s="4">
        <v>4</v>
      </c>
      <c r="U14" s="5" t="str">
        <f>THGV!AN54</f>
        <v xml:space="preserve"> </v>
      </c>
      <c r="V14" s="5" t="str">
        <f>VLOOKUP(T14,CHIEU!$B$17:$AJ$21,Ca_Nhan!$L$1)</f>
        <v/>
      </c>
      <c r="W14" s="5"/>
      <c r="X14" s="33" t="str">
        <f t="shared" si="2"/>
        <v/>
      </c>
      <c r="Y14" s="33" t="str">
        <f t="shared" si="2"/>
        <v>11A4</v>
      </c>
      <c r="Z14" s="33" t="str">
        <f t="shared" si="2"/>
        <v/>
      </c>
      <c r="AA14" s="33" t="str">
        <f t="shared" si="2"/>
        <v>10A10</v>
      </c>
      <c r="AB14" s="33" t="str">
        <f t="shared" si="2"/>
        <v>11A4</v>
      </c>
      <c r="AC14" s="33" t="str">
        <f t="shared" si="2"/>
        <v/>
      </c>
      <c r="AD14" s="34"/>
      <c r="AE14" s="33" t="str">
        <f t="shared" si="3"/>
        <v/>
      </c>
      <c r="AF14" s="33" t="str">
        <f t="shared" si="3"/>
        <v/>
      </c>
      <c r="AG14" s="33" t="str">
        <f t="shared" si="3"/>
        <v/>
      </c>
      <c r="AH14" s="33" t="str">
        <f t="shared" si="3"/>
        <v/>
      </c>
      <c r="AI14" s="33" t="str">
        <f t="shared" si="3"/>
        <v/>
      </c>
      <c r="AJ14" s="33" t="str">
        <f t="shared" si="3"/>
        <v/>
      </c>
    </row>
    <row r="15" spans="1:36" s="23" customFormat="1" ht="21.6" customHeight="1" thickBot="1" x14ac:dyDescent="0.3">
      <c r="B15" s="35"/>
      <c r="C15" s="36">
        <v>3</v>
      </c>
      <c r="D15" s="31" t="str">
        <f>IFERROR(U3,"")</f>
        <v xml:space="preserve"> </v>
      </c>
      <c r="E15" s="31" t="str">
        <f>IFERROR(U8,"")</f>
        <v xml:space="preserve"> </v>
      </c>
      <c r="F15" s="31" t="str">
        <f>IFERROR(U13,"")</f>
        <v xml:space="preserve"> </v>
      </c>
      <c r="G15" s="31" t="str">
        <f>IFERROR(U19,"")</f>
        <v xml:space="preserve"> </v>
      </c>
      <c r="H15" s="31" t="str">
        <f>IFERROR(U24,"")</f>
        <v xml:space="preserve"> </v>
      </c>
      <c r="I15" s="31" t="str">
        <f>IFERROR(U29,"")</f>
        <v xml:space="preserve"> </v>
      </c>
      <c r="K15" s="32"/>
      <c r="M15" s="21"/>
      <c r="N15" s="4">
        <v>5</v>
      </c>
      <c r="O15" s="5" t="str">
        <f>THGV!AN20</f>
        <v xml:space="preserve"> </v>
      </c>
      <c r="P15" s="5" t="str">
        <f>VLOOKUP(N15,SANG!$B$17:$AJ$21,Ca_Nhan!$L$1)</f>
        <v/>
      </c>
      <c r="S15" s="22"/>
      <c r="T15" s="4">
        <v>5</v>
      </c>
      <c r="U15" s="5" t="str">
        <f>THGV!AN55</f>
        <v xml:space="preserve"> </v>
      </c>
      <c r="V15" s="5" t="str">
        <f>VLOOKUP(T15,CHIEU!$B$17:$AJ$21,Ca_Nhan!$L$1)</f>
        <v/>
      </c>
      <c r="W15" s="5"/>
      <c r="X15" s="33" t="str">
        <f t="shared" si="2"/>
        <v>11A4</v>
      </c>
      <c r="Y15" s="33" t="str">
        <f t="shared" si="2"/>
        <v/>
      </c>
      <c r="Z15" s="33" t="str">
        <f t="shared" si="2"/>
        <v>10A10</v>
      </c>
      <c r="AA15" s="33" t="str">
        <f t="shared" si="2"/>
        <v>11A4</v>
      </c>
      <c r="AB15" s="33" t="str">
        <f t="shared" si="2"/>
        <v>10A2</v>
      </c>
      <c r="AC15" s="33" t="str">
        <f t="shared" si="2"/>
        <v/>
      </c>
      <c r="AD15" s="34"/>
      <c r="AE15" s="33" t="str">
        <f t="shared" si="3"/>
        <v/>
      </c>
      <c r="AF15" s="33" t="str">
        <f t="shared" si="3"/>
        <v/>
      </c>
      <c r="AG15" s="33" t="str">
        <f t="shared" si="3"/>
        <v/>
      </c>
      <c r="AH15" s="33" t="str">
        <f t="shared" si="3"/>
        <v/>
      </c>
      <c r="AI15" s="33" t="str">
        <f t="shared" si="3"/>
        <v/>
      </c>
      <c r="AJ15" s="33" t="str">
        <f t="shared" si="3"/>
        <v/>
      </c>
    </row>
    <row r="16" spans="1:36" s="23" customFormat="1" ht="21.6" customHeight="1" x14ac:dyDescent="0.25">
      <c r="B16" s="35"/>
      <c r="C16" s="36">
        <v>4</v>
      </c>
      <c r="D16" s="31" t="str">
        <f>IFERROR(U4,"")</f>
        <v xml:space="preserve"> </v>
      </c>
      <c r="E16" s="31" t="str">
        <f>IFERROR(U9,"")</f>
        <v xml:space="preserve"> </v>
      </c>
      <c r="F16" s="31" t="str">
        <f>IFERROR(U14,"")</f>
        <v xml:space="preserve"> </v>
      </c>
      <c r="G16" s="31" t="str">
        <f>IFERROR(U20,"")</f>
        <v xml:space="preserve"> </v>
      </c>
      <c r="H16" s="31" t="str">
        <f>IFERROR(U25,"")</f>
        <v xml:space="preserve"> </v>
      </c>
      <c r="I16" s="31" t="str">
        <f>IFERROR(U30,"")</f>
        <v xml:space="preserve"> </v>
      </c>
      <c r="K16" s="32"/>
      <c r="M16" s="3" t="s">
        <v>19</v>
      </c>
      <c r="N16" s="4">
        <v>1</v>
      </c>
      <c r="O16" s="5" t="str">
        <f>THGV!AN21</f>
        <v xml:space="preserve"> Văn: 10A10</v>
      </c>
      <c r="P16" s="5" t="str">
        <f>VLOOKUP(N16,SANG!$B$22:$AJ$26,Ca_Nhan!$L$1)</f>
        <v>Tin: Sơn</v>
      </c>
      <c r="S16" s="6" t="s">
        <v>19</v>
      </c>
      <c r="T16" s="4">
        <v>1</v>
      </c>
      <c r="U16" s="5" t="str">
        <f>THGV!AN56</f>
        <v xml:space="preserve"> </v>
      </c>
      <c r="V16" s="5" t="str">
        <f>VLOOKUP(T16,CHIEU!$B$22:$AJ$26,Ca_Nhan!$L$1)</f>
        <v/>
      </c>
      <c r="W16" s="5"/>
      <c r="X16" s="33" t="str">
        <f t="shared" si="2"/>
        <v/>
      </c>
      <c r="Y16" s="33" t="str">
        <f t="shared" si="2"/>
        <v/>
      </c>
      <c r="Z16" s="33" t="str">
        <f t="shared" si="2"/>
        <v/>
      </c>
      <c r="AA16" s="33" t="str">
        <f t="shared" si="2"/>
        <v/>
      </c>
      <c r="AB16" s="33" t="str">
        <f t="shared" si="2"/>
        <v>10A2</v>
      </c>
      <c r="AC16" s="33" t="str">
        <f t="shared" si="2"/>
        <v>10A10</v>
      </c>
      <c r="AD16" s="34"/>
      <c r="AE16" s="33" t="str">
        <f t="shared" si="3"/>
        <v/>
      </c>
      <c r="AF16" s="33" t="str">
        <f t="shared" si="3"/>
        <v/>
      </c>
      <c r="AG16" s="33" t="str">
        <f t="shared" si="3"/>
        <v/>
      </c>
      <c r="AH16" s="33" t="str">
        <f t="shared" si="3"/>
        <v/>
      </c>
      <c r="AI16" s="33" t="str">
        <f t="shared" si="3"/>
        <v/>
      </c>
      <c r="AJ16" s="33" t="str">
        <f t="shared" si="3"/>
        <v/>
      </c>
    </row>
    <row r="17" spans="1:36" s="23" customFormat="1" ht="21.6" customHeight="1" thickBot="1" x14ac:dyDescent="0.3">
      <c r="B17" s="37"/>
      <c r="C17" s="38">
        <v>5</v>
      </c>
      <c r="D17" s="31" t="str">
        <f>IFERROR(U5,"")</f>
        <v xml:space="preserve"> </v>
      </c>
      <c r="E17" s="31" t="str">
        <f>IFERROR(U10,"")</f>
        <v xml:space="preserve"> </v>
      </c>
      <c r="F17" s="31" t="str">
        <f>IFERROR(U15,"")</f>
        <v xml:space="preserve"> </v>
      </c>
      <c r="G17" s="31" t="str">
        <f>IFERROR(U21,"")</f>
        <v xml:space="preserve"> </v>
      </c>
      <c r="H17" s="31" t="str">
        <f>IFERROR(U26,"")</f>
        <v xml:space="preserve"> </v>
      </c>
      <c r="I17" s="31" t="str">
        <f>IFERROR(U31,"")</f>
        <v xml:space="preserve"> </v>
      </c>
      <c r="K17" s="32"/>
      <c r="M17" s="9"/>
      <c r="N17" s="4">
        <v>2</v>
      </c>
      <c r="O17" s="5" t="str">
        <f>THGV!AN22</f>
        <v xml:space="preserve"> Văn: 10A10</v>
      </c>
      <c r="P17" s="5" t="str">
        <f>VLOOKUP(N17,SANG!$B$22:$AJ$26,Ca_Nhan!$L$1)</f>
        <v>Toán: Nhơn</v>
      </c>
      <c r="S17" s="10"/>
      <c r="T17" s="4">
        <v>2</v>
      </c>
      <c r="U17" s="5" t="str">
        <f>THGV!AN57</f>
        <v xml:space="preserve"> </v>
      </c>
      <c r="V17" s="5" t="str">
        <f>VLOOKUP(T17,CHIEU!$B$22:$AJ$26,Ca_Nhan!$L$1)</f>
        <v/>
      </c>
      <c r="W17" s="5"/>
      <c r="X17" s="33" t="str">
        <f t="shared" si="2"/>
        <v/>
      </c>
      <c r="Y17" s="33" t="str">
        <f t="shared" si="2"/>
        <v/>
      </c>
      <c r="Z17" s="33" t="str">
        <f t="shared" si="2"/>
        <v/>
      </c>
      <c r="AA17" s="33" t="str">
        <f t="shared" si="2"/>
        <v/>
      </c>
      <c r="AB17" s="33" t="str">
        <f t="shared" si="2"/>
        <v/>
      </c>
      <c r="AC17" s="33" t="str">
        <f t="shared" si="2"/>
        <v>10A10</v>
      </c>
      <c r="AD17" s="34"/>
      <c r="AE17" s="33" t="str">
        <f t="shared" si="3"/>
        <v/>
      </c>
      <c r="AF17" s="33" t="str">
        <f t="shared" si="3"/>
        <v/>
      </c>
      <c r="AG17" s="33" t="str">
        <f t="shared" si="3"/>
        <v/>
      </c>
      <c r="AH17" s="33" t="str">
        <f t="shared" si="3"/>
        <v/>
      </c>
      <c r="AI17" s="33" t="str">
        <f t="shared" si="3"/>
        <v/>
      </c>
      <c r="AJ17" s="33" t="str">
        <f t="shared" si="3"/>
        <v/>
      </c>
    </row>
    <row r="18" spans="1:36" s="23" customFormat="1" ht="21.6" customHeight="1" x14ac:dyDescent="0.25">
      <c r="A18" s="2"/>
      <c r="B18" s="2"/>
      <c r="C18" s="46" t="s">
        <v>20</v>
      </c>
      <c r="D18" s="2"/>
      <c r="E18" s="2"/>
      <c r="F18" s="2"/>
      <c r="G18" s="2"/>
      <c r="H18" s="2"/>
      <c r="I18" s="2"/>
      <c r="K18" s="32"/>
      <c r="M18" s="9"/>
      <c r="N18" s="4"/>
      <c r="O18" s="5"/>
      <c r="P18" s="5"/>
      <c r="S18" s="10"/>
      <c r="T18" s="4"/>
      <c r="U18" s="5"/>
      <c r="V18" s="5"/>
      <c r="W18" s="7"/>
      <c r="X18" s="47"/>
      <c r="Y18" s="47"/>
      <c r="Z18" s="47"/>
      <c r="AA18" s="47"/>
      <c r="AB18" s="47"/>
      <c r="AC18" s="47"/>
      <c r="AD18" s="48"/>
      <c r="AE18" s="47"/>
      <c r="AF18" s="47"/>
      <c r="AG18" s="47"/>
      <c r="AH18" s="47"/>
      <c r="AI18" s="47"/>
      <c r="AJ18" s="47"/>
    </row>
    <row r="19" spans="1:36" ht="12.6" customHeight="1" x14ac:dyDescent="0.25">
      <c r="C19" s="49" t="s">
        <v>21</v>
      </c>
      <c r="M19" s="9"/>
      <c r="N19" s="4">
        <v>3</v>
      </c>
      <c r="O19" s="5" t="str">
        <f>THGV!AN23</f>
        <v xml:space="preserve"> Văn: 11A4</v>
      </c>
      <c r="P19" s="5" t="str">
        <f>VLOOKUP(N19,SANG!$B$22:$AJ$26,Ca_Nhan!$L$1)</f>
        <v>Toán: Nhơn</v>
      </c>
      <c r="S19" s="10"/>
      <c r="T19" s="4">
        <v>3</v>
      </c>
      <c r="U19" s="5" t="str">
        <f>THGV!AN58</f>
        <v xml:space="preserve"> </v>
      </c>
      <c r="V19" s="5" t="str">
        <f>VLOOKUP(T19,CHIEU!$B$22:$AJ$26,Ca_Nhan!$L$1)</f>
        <v/>
      </c>
      <c r="W19" s="7"/>
    </row>
    <row r="20" spans="1:36" ht="12.6" customHeight="1" x14ac:dyDescent="0.25">
      <c r="C20" s="49" t="s">
        <v>22</v>
      </c>
      <c r="M20" s="9"/>
      <c r="N20" s="4">
        <v>4</v>
      </c>
      <c r="O20" s="5" t="str">
        <f>THGV!AN24</f>
        <v xml:space="preserve"> </v>
      </c>
      <c r="P20" s="5" t="str">
        <f>VLOOKUP(N20,SANG!$B$22:$AJ$26,Ca_Nhan!$L$1)</f>
        <v>TN: Thanh</v>
      </c>
      <c r="S20" s="10"/>
      <c r="T20" s="4">
        <v>4</v>
      </c>
      <c r="U20" s="5" t="str">
        <f>THGV!AN59</f>
        <v xml:space="preserve"> </v>
      </c>
      <c r="V20" s="5" t="str">
        <f>VLOOKUP(T20,CHIEU!$B$22:$AJ$26,Ca_Nhan!$L$1)</f>
        <v/>
      </c>
      <c r="W20" s="7"/>
    </row>
    <row r="21" spans="1:36" ht="18" customHeight="1" thickBot="1" x14ac:dyDescent="0.3">
      <c r="A21" s="7"/>
      <c r="B21" s="7"/>
      <c r="C21" s="49"/>
      <c r="F21" s="50"/>
      <c r="G21" s="50"/>
      <c r="H21" s="50"/>
      <c r="I21" s="50"/>
      <c r="J21" s="7"/>
      <c r="M21" s="21"/>
      <c r="N21" s="4">
        <v>5</v>
      </c>
      <c r="O21" s="5" t="str">
        <f>THGV!AN25</f>
        <v xml:space="preserve"> </v>
      </c>
      <c r="P21" s="5" t="str">
        <f>VLOOKUP(N21,SANG!$B$22:$AJ$26,Ca_Nhan!$L$1)</f>
        <v/>
      </c>
      <c r="S21" s="22"/>
      <c r="T21" s="4">
        <v>5</v>
      </c>
      <c r="U21" s="5" t="str">
        <f>THGV!AN60</f>
        <v xml:space="preserve"> </v>
      </c>
      <c r="V21" s="5" t="str">
        <f>VLOOKUP(T21,CHIEU!$B$22:$AJ$26,Ca_Nhan!$L$1)</f>
        <v/>
      </c>
      <c r="W21" s="7"/>
    </row>
    <row r="22" spans="1:36" ht="27" customHeight="1" x14ac:dyDescent="0.25">
      <c r="A22" s="7"/>
      <c r="B22" s="51" t="s">
        <v>1</v>
      </c>
      <c r="C22" s="50"/>
      <c r="D22" s="50"/>
      <c r="E22" s="50"/>
      <c r="F22" s="50"/>
      <c r="G22" s="50"/>
      <c r="H22" s="50"/>
      <c r="I22" s="50"/>
      <c r="J22" s="7"/>
      <c r="M22" s="3" t="s">
        <v>23</v>
      </c>
      <c r="N22" s="4">
        <v>1</v>
      </c>
      <c r="O22" s="5" t="str">
        <f>THGV!AN26</f>
        <v xml:space="preserve"> </v>
      </c>
      <c r="P22" s="5" t="str">
        <f>VLOOKUP(N22,SANG!$B$27:$AJ$31,Ca_Nhan!$L$1)</f>
        <v>Sử: Loan</v>
      </c>
      <c r="S22" s="6" t="s">
        <v>23</v>
      </c>
      <c r="T22" s="4">
        <v>1</v>
      </c>
      <c r="U22" s="5" t="str">
        <f>THGV!AN61</f>
        <v xml:space="preserve"> </v>
      </c>
      <c r="V22" s="5" t="str">
        <f>VLOOKUP(T22,CHIEU!$B$27:$AJ$31,Ca_Nhan!$L$1)</f>
        <v/>
      </c>
      <c r="W22" s="7"/>
    </row>
    <row r="23" spans="1:36" ht="18" customHeight="1" x14ac:dyDescent="0.3">
      <c r="A23" s="7"/>
      <c r="B23" s="7"/>
      <c r="C23" s="50"/>
      <c r="D23" s="50"/>
      <c r="E23" s="7"/>
      <c r="F23" s="52" t="s">
        <v>24</v>
      </c>
      <c r="G23" s="52"/>
      <c r="H23" s="52"/>
      <c r="I23" s="50"/>
      <c r="J23" s="7"/>
      <c r="M23" s="9"/>
      <c r="N23" s="4">
        <v>2</v>
      </c>
      <c r="O23" s="5" t="str">
        <f>THGV!AN27</f>
        <v xml:space="preserve"> Văn: 11A4</v>
      </c>
      <c r="P23" s="5" t="str">
        <f>VLOOKUP(N23,SANG!$B$27:$AJ$31,Ca_Nhan!$L$1)</f>
        <v>ĐP: Loan</v>
      </c>
      <c r="S23" s="10"/>
      <c r="T23" s="4">
        <v>2</v>
      </c>
      <c r="U23" s="5" t="str">
        <f>THGV!AN62</f>
        <v xml:space="preserve"> </v>
      </c>
      <c r="V23" s="5" t="str">
        <f>VLOOKUP(T23,CHIEU!$B$27:$AJ$31,Ca_Nhan!$L$1)</f>
        <v/>
      </c>
      <c r="W23" s="7"/>
    </row>
    <row r="24" spans="1:36" ht="18" customHeight="1" thickBot="1" x14ac:dyDescent="0.35">
      <c r="B24" s="8"/>
      <c r="E24" s="2"/>
      <c r="F24" s="53" t="str">
        <f>IF(COUNTIF('MS1'!$T$2:$T$38,Ca_Nhan!D25)=1,"Lớp: "&amp;D25,IF(OR(D25="",D25=" "),"Chưa nhập tên lớp","Lớp không tồn tại"))</f>
        <v>Lớp: 10A7</v>
      </c>
      <c r="G24" s="53"/>
      <c r="H24" s="53"/>
      <c r="M24" s="9"/>
      <c r="N24" s="4">
        <v>3</v>
      </c>
      <c r="O24" s="5" t="str">
        <f>THGV!AN28</f>
        <v xml:space="preserve"> Văn: 10A2</v>
      </c>
      <c r="P24" s="5" t="str">
        <f>VLOOKUP(N24,SANG!$B$27:$AJ$31,Ca_Nhan!$L$1)</f>
        <v>NN: Thơm</v>
      </c>
      <c r="S24" s="10"/>
      <c r="T24" s="4">
        <v>3</v>
      </c>
      <c r="U24" s="5" t="str">
        <f>THGV!AN63</f>
        <v xml:space="preserve"> </v>
      </c>
      <c r="V24" s="5" t="str">
        <f>VLOOKUP(T24,CHIEU!$B$27:$AJ$31,Ca_Nhan!$L$1)</f>
        <v/>
      </c>
      <c r="W24" s="7"/>
    </row>
    <row r="25" spans="1:36" ht="20.45" customHeight="1" thickBot="1" x14ac:dyDescent="0.35">
      <c r="B25" s="11"/>
      <c r="C25" s="14" t="s">
        <v>25</v>
      </c>
      <c r="D25" s="54" t="s">
        <v>85</v>
      </c>
      <c r="E25" s="16"/>
      <c r="F25" s="55" t="str">
        <f>IF(COUNTIF('MS1'!$T$2:$T$38,Ca_Nhan!D25)=1," GVCN: "&amp;LOOKUP(1,1/(D25='MS1'!$T$2:$T$39),'MS1'!$V$2:$V$39),"")</f>
        <v xml:space="preserve"> GVCN: Võ Thị Thu  Giang</v>
      </c>
      <c r="G25" s="55"/>
      <c r="H25" s="55"/>
      <c r="M25" s="9"/>
      <c r="N25" s="4">
        <v>4</v>
      </c>
      <c r="O25" s="5" t="str">
        <f>THGV!AN29</f>
        <v xml:space="preserve"> Văn: 10A2</v>
      </c>
      <c r="P25" s="5" t="str">
        <f>VLOOKUP(N25,SANG!$B$27:$AJ$31,Ca_Nhan!$L$1)</f>
        <v>NN: Thơm</v>
      </c>
      <c r="S25" s="10"/>
      <c r="T25" s="4">
        <v>4</v>
      </c>
      <c r="U25" s="5" t="str">
        <f>THGV!AN64</f>
        <v xml:space="preserve"> </v>
      </c>
      <c r="V25" s="5" t="str">
        <f>VLOOKUP(T25,CHIEU!$B$27:$AJ$31,Ca_Nhan!$L$1)</f>
        <v/>
      </c>
      <c r="W25" s="7"/>
    </row>
    <row r="26" spans="1:36" ht="18" customHeight="1" thickBot="1" x14ac:dyDescent="0.3">
      <c r="M26" s="21"/>
      <c r="N26" s="4">
        <v>5</v>
      </c>
      <c r="O26" s="5" t="str">
        <f>THGV!AN30</f>
        <v xml:space="preserve"> </v>
      </c>
      <c r="P26" s="5" t="str">
        <f>VLOOKUP(N26,SANG!$B$27:$AJ$31,Ca_Nhan!$L$1)</f>
        <v/>
      </c>
      <c r="S26" s="22"/>
      <c r="T26" s="4">
        <v>5</v>
      </c>
      <c r="U26" s="5" t="str">
        <f>THGV!AN65</f>
        <v xml:space="preserve"> </v>
      </c>
      <c r="V26" s="5" t="str">
        <f>VLOOKUP(T26,CHIEU!$B$27:$AJ$31,Ca_Nhan!$L$1)</f>
        <v/>
      </c>
      <c r="W26" s="7"/>
    </row>
    <row r="27" spans="1:36" ht="21.6" customHeight="1" thickBot="1" x14ac:dyDescent="0.3">
      <c r="B27" s="24" t="s">
        <v>5</v>
      </c>
      <c r="C27" s="25" t="s">
        <v>6</v>
      </c>
      <c r="D27" s="25" t="s">
        <v>7</v>
      </c>
      <c r="E27" s="25" t="s">
        <v>8</v>
      </c>
      <c r="F27" s="25" t="s">
        <v>9</v>
      </c>
      <c r="G27" s="25" t="s">
        <v>10</v>
      </c>
      <c r="H27" s="25" t="s">
        <v>11</v>
      </c>
      <c r="I27" s="26" t="s">
        <v>12</v>
      </c>
      <c r="M27" s="3" t="s">
        <v>27</v>
      </c>
      <c r="N27" s="4">
        <v>1</v>
      </c>
      <c r="O27" s="5" t="str">
        <f>THGV!AN31</f>
        <v xml:space="preserve"> </v>
      </c>
      <c r="P27" s="5" t="str">
        <f>VLOOKUP(N27,SANG!$B$32:$AJ$36,Ca_Nhan!$L$1)</f>
        <v>Lý: Văn</v>
      </c>
      <c r="S27" s="6" t="s">
        <v>27</v>
      </c>
      <c r="T27" s="4">
        <v>1</v>
      </c>
      <c r="U27" s="5" t="str">
        <f>THGV!AN66</f>
        <v xml:space="preserve"> </v>
      </c>
      <c r="V27" s="5" t="str">
        <f>VLOOKUP(T27,CHIEU!$B$32:$AJ$36,Ca_Nhan!$L$1)</f>
        <v/>
      </c>
      <c r="W27" s="7"/>
    </row>
    <row r="28" spans="1:36" ht="21.6" customHeight="1" x14ac:dyDescent="0.25">
      <c r="B28" s="29" t="s">
        <v>14</v>
      </c>
      <c r="C28" s="30">
        <v>1</v>
      </c>
      <c r="D28" s="56" t="str">
        <f>IFERROR(P1,"")</f>
        <v>CC</v>
      </c>
      <c r="E28" s="57" t="str">
        <f>IFERROR(P6,"")</f>
        <v>Tin: Sơn</v>
      </c>
      <c r="F28" s="57" t="str">
        <f>IFERROR(P11,"")</f>
        <v>Văn: V.Giang</v>
      </c>
      <c r="G28" s="57" t="str">
        <f>IFERROR(P16,"")</f>
        <v>Tin: Sơn</v>
      </c>
      <c r="H28" s="57" t="str">
        <f>IFERROR(P22,"")</f>
        <v>Sử: Loan</v>
      </c>
      <c r="I28" s="57" t="str">
        <f>IFERROR(P27,"")</f>
        <v>Lý: Văn</v>
      </c>
      <c r="M28" s="9"/>
      <c r="N28" s="4">
        <v>2</v>
      </c>
      <c r="O28" s="5" t="str">
        <f>THGV!AN32</f>
        <v xml:space="preserve"> </v>
      </c>
      <c r="P28" s="5" t="str">
        <f>VLOOKUP(N28,SANG!$B$32:$AJ$36,Ca_Nhan!$L$1)</f>
        <v>Địa: Hướng</v>
      </c>
      <c r="S28" s="10"/>
      <c r="T28" s="4">
        <v>2</v>
      </c>
      <c r="U28" s="5" t="str">
        <f>THGV!AN67</f>
        <v xml:space="preserve"> </v>
      </c>
      <c r="V28" s="5" t="str">
        <f>VLOOKUP(T28,CHIEU!$B$32:$AJ$36,Ca_Nhan!$L$1)</f>
        <v/>
      </c>
      <c r="W28" s="7"/>
    </row>
    <row r="29" spans="1:36" ht="21.6" customHeight="1" x14ac:dyDescent="0.25">
      <c r="B29" s="35"/>
      <c r="C29" s="36">
        <v>2</v>
      </c>
      <c r="D29" s="56" t="str">
        <f>IFERROR(P2,"")</f>
        <v>Văn: V.Giang</v>
      </c>
      <c r="E29" s="56" t="str">
        <f>IFERROR(P7,"")</f>
        <v>Địa: Hướng</v>
      </c>
      <c r="F29" s="56" t="str">
        <f>IFERROR(P12,"")</f>
        <v>Văn: V.Giang</v>
      </c>
      <c r="G29" s="56" t="str">
        <f>IFERROR(P17,"")</f>
        <v>Toán: Nhơn</v>
      </c>
      <c r="H29" s="56" t="str">
        <f>IFERROR(P23,"")</f>
        <v>ĐP: Loan</v>
      </c>
      <c r="I29" s="56" t="str">
        <f>IFERROR(P28,"")</f>
        <v>Địa: Hướng</v>
      </c>
      <c r="M29" s="9"/>
      <c r="N29" s="4">
        <v>3</v>
      </c>
      <c r="O29" s="5" t="str">
        <f>THGV!AN33</f>
        <v xml:space="preserve"> </v>
      </c>
      <c r="P29" s="5" t="str">
        <f>VLOOKUP(N29,SANG!$B$32:$AJ$36,Ca_Nhan!$L$1)</f>
        <v>KTPL: Nam</v>
      </c>
      <c r="S29" s="10"/>
      <c r="T29" s="4">
        <v>3</v>
      </c>
      <c r="U29" s="5" t="str">
        <f>THGV!AN68</f>
        <v xml:space="preserve"> </v>
      </c>
      <c r="V29" s="5" t="str">
        <f>VLOOKUP(T29,CHIEU!$B$32:$AJ$36,Ca_Nhan!$L$1)</f>
        <v/>
      </c>
      <c r="W29" s="7"/>
    </row>
    <row r="30" spans="1:36" ht="21.6" customHeight="1" x14ac:dyDescent="0.25">
      <c r="B30" s="35"/>
      <c r="C30" s="36">
        <v>3</v>
      </c>
      <c r="D30" s="56" t="str">
        <f>IFERROR(P3,"")</f>
        <v>KTPL: Nam</v>
      </c>
      <c r="E30" s="56" t="str">
        <f>IFERROR(P8,"")</f>
        <v>Toán: Nhơn</v>
      </c>
      <c r="F30" s="56" t="str">
        <f>IFERROR(P13,"")</f>
        <v>NN: Thơm</v>
      </c>
      <c r="G30" s="56" t="str">
        <f>IFERROR(P19,"")</f>
        <v>Toán: Nhơn</v>
      </c>
      <c r="H30" s="56" t="str">
        <f>IFERROR(P24,"")</f>
        <v>NN: Thơm</v>
      </c>
      <c r="I30" s="56" t="str">
        <f>IFERROR(P29,"")</f>
        <v>KTPL: Nam</v>
      </c>
      <c r="M30" s="9"/>
      <c r="N30" s="4">
        <v>4</v>
      </c>
      <c r="O30" s="5" t="str">
        <f>THGV!AN34</f>
        <v xml:space="preserve"> Văn: 10A10</v>
      </c>
      <c r="P30" s="5" t="str">
        <f>VLOOKUP(N30,SANG!$B$32:$AJ$36,Ca_Nhan!$L$1)</f>
        <v>Văn: V.Giang</v>
      </c>
      <c r="S30" s="10"/>
      <c r="T30" s="4">
        <v>4</v>
      </c>
      <c r="U30" s="5" t="str">
        <f>THGV!AN69</f>
        <v xml:space="preserve"> </v>
      </c>
      <c r="V30" s="5" t="str">
        <f>VLOOKUP(T30,CHIEU!$B$32:$AJ$36,Ca_Nhan!$L$1)</f>
        <v/>
      </c>
      <c r="W30" s="7"/>
    </row>
    <row r="31" spans="1:36" ht="21.6" customHeight="1" thickBot="1" x14ac:dyDescent="0.3">
      <c r="B31" s="35"/>
      <c r="C31" s="36">
        <v>4</v>
      </c>
      <c r="D31" s="56" t="str">
        <f>IFERROR(P4,"")</f>
        <v>Sử: Loan</v>
      </c>
      <c r="E31" s="56" t="str">
        <f>IFERROR(P9,"")</f>
        <v>Toán: Nhơn</v>
      </c>
      <c r="F31" s="56" t="str">
        <f>IFERROR(P14,"")</f>
        <v>Lý: Văn</v>
      </c>
      <c r="G31" s="56" t="str">
        <f>IFERROR(P20,"")</f>
        <v>TN: Thanh</v>
      </c>
      <c r="H31" s="56" t="str">
        <f>IFERROR(P25,"")</f>
        <v>NN: Thơm</v>
      </c>
      <c r="I31" s="56" t="str">
        <f>IFERROR(P30,"")</f>
        <v>Văn: V.Giang</v>
      </c>
      <c r="M31" s="21"/>
      <c r="N31" s="4">
        <v>5</v>
      </c>
      <c r="O31" s="5" t="str">
        <f>THGV!AN35</f>
        <v xml:space="preserve"> SH: 10A10</v>
      </c>
      <c r="P31" s="5" t="str">
        <f>VLOOKUP(N31,SANG!$B$32:$AJ$36,Ca_Nhan!$L$1)</f>
        <v>SH:  V.Giang</v>
      </c>
      <c r="S31" s="22"/>
      <c r="T31" s="4">
        <v>5</v>
      </c>
      <c r="U31" s="5" t="str">
        <f>THGV!AN70</f>
        <v xml:space="preserve"> </v>
      </c>
      <c r="V31" s="5" t="str">
        <f>VLOOKUP(T31,CHIEU!$B$32:$AJ$36,Ca_Nhan!$L$1)</f>
        <v/>
      </c>
      <c r="W31" s="7"/>
    </row>
    <row r="32" spans="1:36" ht="21.6" customHeight="1" thickBot="1" x14ac:dyDescent="0.3">
      <c r="B32" s="37"/>
      <c r="C32" s="38">
        <v>5</v>
      </c>
      <c r="D32" s="56" t="str">
        <f>IFERROR(P5,"")</f>
        <v/>
      </c>
      <c r="E32" s="56" t="str">
        <f>IFERROR(P10,"")</f>
        <v/>
      </c>
      <c r="F32" s="56" t="str">
        <f>IFERROR(P15,"")</f>
        <v/>
      </c>
      <c r="G32" s="56" t="str">
        <f>IFERROR(P21,"")</f>
        <v/>
      </c>
      <c r="H32" s="56" t="str">
        <f>IFERROR(P26,"")</f>
        <v/>
      </c>
      <c r="I32" s="56" t="str">
        <f>IFERROR(P31,"")</f>
        <v>SH:  V.Giang</v>
      </c>
    </row>
    <row r="33" spans="2:28" ht="17.25" thickBot="1" x14ac:dyDescent="0.3">
      <c r="B33" s="39"/>
      <c r="C33" s="40"/>
      <c r="D33" s="40"/>
      <c r="E33" s="40"/>
      <c r="F33" s="40"/>
      <c r="G33" s="40"/>
      <c r="H33" s="40"/>
      <c r="I33" s="58"/>
    </row>
    <row r="34" spans="2:28" ht="21.6" customHeight="1" x14ac:dyDescent="0.25">
      <c r="B34" s="44" t="s">
        <v>18</v>
      </c>
      <c r="C34" s="45">
        <v>1</v>
      </c>
      <c r="D34" s="45" t="str">
        <f>V1</f>
        <v/>
      </c>
      <c r="E34" s="45" t="str">
        <f>V6</f>
        <v/>
      </c>
      <c r="F34" s="45" t="str">
        <f>V11</f>
        <v/>
      </c>
      <c r="G34" s="45" t="str">
        <f>V16</f>
        <v/>
      </c>
      <c r="H34" s="45" t="str">
        <f>V22</f>
        <v/>
      </c>
      <c r="I34" s="45" t="str">
        <f>V27</f>
        <v/>
      </c>
    </row>
    <row r="35" spans="2:28" ht="21.6" customHeight="1" x14ac:dyDescent="0.25">
      <c r="B35" s="35"/>
      <c r="C35" s="36">
        <v>2</v>
      </c>
      <c r="D35" s="36" t="str">
        <f>V2</f>
        <v/>
      </c>
      <c r="E35" s="36" t="str">
        <f>V7</f>
        <v/>
      </c>
      <c r="F35" s="36" t="str">
        <f>V12</f>
        <v/>
      </c>
      <c r="G35" s="36" t="str">
        <f>V17</f>
        <v/>
      </c>
      <c r="H35" s="36" t="str">
        <f>V23</f>
        <v/>
      </c>
      <c r="I35" s="59" t="str">
        <f>V28</f>
        <v/>
      </c>
    </row>
    <row r="36" spans="2:28" ht="21.6" customHeight="1" x14ac:dyDescent="0.25">
      <c r="B36" s="35"/>
      <c r="C36" s="36">
        <v>3</v>
      </c>
      <c r="D36" s="36" t="str">
        <f>V3</f>
        <v/>
      </c>
      <c r="E36" s="36" t="str">
        <f>V8</f>
        <v/>
      </c>
      <c r="F36" s="36" t="str">
        <f>V13</f>
        <v/>
      </c>
      <c r="G36" s="36" t="str">
        <f>V19</f>
        <v/>
      </c>
      <c r="H36" s="36" t="str">
        <f>V24</f>
        <v/>
      </c>
      <c r="I36" s="59" t="str">
        <f>V29</f>
        <v/>
      </c>
    </row>
    <row r="37" spans="2:28" ht="21.6" customHeight="1" x14ac:dyDescent="0.25">
      <c r="B37" s="35"/>
      <c r="C37" s="36">
        <v>4</v>
      </c>
      <c r="D37" s="36" t="str">
        <f>V4</f>
        <v/>
      </c>
      <c r="E37" s="36" t="str">
        <f>V9</f>
        <v/>
      </c>
      <c r="F37" s="36" t="str">
        <f>V14</f>
        <v/>
      </c>
      <c r="G37" s="36" t="str">
        <f>V20</f>
        <v/>
      </c>
      <c r="H37" s="36" t="str">
        <f>V25</f>
        <v/>
      </c>
      <c r="I37" s="59" t="str">
        <f>V30</f>
        <v/>
      </c>
    </row>
    <row r="38" spans="2:28" ht="21.6" customHeight="1" thickBot="1" x14ac:dyDescent="0.3">
      <c r="B38" s="37"/>
      <c r="C38" s="38">
        <v>5</v>
      </c>
      <c r="D38" s="36" t="str">
        <f>V5</f>
        <v/>
      </c>
      <c r="E38" s="36" t="str">
        <f>V10</f>
        <v/>
      </c>
      <c r="F38" s="36" t="str">
        <f>V15</f>
        <v/>
      </c>
      <c r="G38" s="36" t="str">
        <f>V21</f>
        <v/>
      </c>
      <c r="H38" s="36" t="str">
        <f>V26</f>
        <v/>
      </c>
      <c r="I38" s="59" t="str">
        <f>V31</f>
        <v/>
      </c>
    </row>
    <row r="40" spans="2:28" x14ac:dyDescent="0.25">
      <c r="C40" s="46" t="s">
        <v>20</v>
      </c>
      <c r="K40" s="2">
        <v>13</v>
      </c>
      <c r="L40" s="2" t="s">
        <v>28</v>
      </c>
      <c r="AB40" s="2" t="s">
        <v>29</v>
      </c>
    </row>
    <row r="41" spans="2:28" x14ac:dyDescent="0.25">
      <c r="C41" s="49" t="s">
        <v>21</v>
      </c>
      <c r="K41" s="2">
        <v>14</v>
      </c>
      <c r="L41" s="2" t="s">
        <v>30</v>
      </c>
      <c r="AB41" s="2" t="s">
        <v>31</v>
      </c>
    </row>
    <row r="42" spans="2:28" x14ac:dyDescent="0.25">
      <c r="C42" s="49" t="s">
        <v>22</v>
      </c>
      <c r="K42" s="2">
        <v>15</v>
      </c>
      <c r="L42" s="2" t="s">
        <v>32</v>
      </c>
      <c r="AB42" s="2" t="s">
        <v>33</v>
      </c>
    </row>
  </sheetData>
  <mergeCells count="22">
    <mergeCell ref="B28:B32"/>
    <mergeCell ref="B34:B38"/>
    <mergeCell ref="M22:M26"/>
    <mergeCell ref="S22:S26"/>
    <mergeCell ref="F23:H23"/>
    <mergeCell ref="F24:H24"/>
    <mergeCell ref="F25:H25"/>
    <mergeCell ref="M27:M31"/>
    <mergeCell ref="S27:S31"/>
    <mergeCell ref="B7:B11"/>
    <mergeCell ref="M11:M15"/>
    <mergeCell ref="S11:S15"/>
    <mergeCell ref="B13:B17"/>
    <mergeCell ref="M16:M21"/>
    <mergeCell ref="S16:S21"/>
    <mergeCell ref="M1:M5"/>
    <mergeCell ref="S1:S5"/>
    <mergeCell ref="F3:H3"/>
    <mergeCell ref="F4:H4"/>
    <mergeCell ref="F5:H5"/>
    <mergeCell ref="M6:M10"/>
    <mergeCell ref="S6:S10"/>
  </mergeCells>
  <conditionalFormatting sqref="D7:I11">
    <cfRule type="expression" dxfId="106" priority="4" stopIfTrue="1">
      <formula>AND(D7&lt;&gt;"",X7&lt;&gt;"")</formula>
    </cfRule>
  </conditionalFormatting>
  <conditionalFormatting sqref="D7:I11">
    <cfRule type="expression" dxfId="105" priority="3" stopIfTrue="1">
      <formula>AND(LEN(D7)&gt;4,X7="")</formula>
    </cfRule>
  </conditionalFormatting>
  <conditionalFormatting sqref="D13:I17">
    <cfRule type="expression" dxfId="104" priority="2" stopIfTrue="1">
      <formula>AND(D13&lt;&gt;"",AE7&lt;&gt;"")</formula>
    </cfRule>
  </conditionalFormatting>
  <conditionalFormatting sqref="D13:I17">
    <cfRule type="expression" dxfId="103" priority="1" stopIfTrue="1">
      <formula>AND(LEN(D13)&gt;4,AE7="")</formula>
    </cfRule>
  </conditionalFormatting>
  <pageMargins left="0.43307086614173229" right="0.27559055118110237" top="0.82677165354330717" bottom="0.98425196850393704" header="0.39370078740157483" footer="0.51181102362204722"/>
  <pageSetup scale="85" orientation="portrait" r:id="rId1"/>
  <headerFooter alignWithMargins="0"/>
  <rowBreaks count="1" manualBreakCount="1">
    <brk id="21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P70"/>
  <sheetViews>
    <sheetView zoomScale="85" zoomScaleNormal="85" workbookViewId="0">
      <selection activeCell="AC45" sqref="AC45"/>
    </sheetView>
  </sheetViews>
  <sheetFormatPr defaultRowHeight="14.25" x14ac:dyDescent="0.2"/>
  <cols>
    <col min="1" max="1" width="9" style="469"/>
    <col min="2" max="2" width="7.375" style="469" customWidth="1"/>
    <col min="3" max="39" width="7.5" style="469" customWidth="1"/>
    <col min="40" max="42" width="13" style="469" customWidth="1"/>
    <col min="43" max="16384" width="9" style="469"/>
  </cols>
  <sheetData>
    <row r="1" spans="1:42" x14ac:dyDescent="0.2">
      <c r="A1" s="468">
        <f>IF(COUNTIF('MS1'!$B$2:$B$83,Ca_Nhan!D4)=1,VLOOKUP(Ca_Nhan!$D$4,'MS1'!$B$2:$M$83,12),"")</f>
        <v>63</v>
      </c>
      <c r="B1" s="468"/>
    </row>
    <row r="2" spans="1:42" ht="15" x14ac:dyDescent="0.25">
      <c r="A2" s="470"/>
      <c r="B2" s="468"/>
      <c r="F2" s="471" t="s">
        <v>250</v>
      </c>
      <c r="G2" s="471"/>
      <c r="H2" s="471"/>
      <c r="I2" s="471"/>
      <c r="Z2" s="469" t="str">
        <f>VLOOKUP($A$1,'MS1'!$A$2:$F$92,2)</f>
        <v>V13</v>
      </c>
    </row>
    <row r="3" spans="1:42" ht="15" thickBot="1" x14ac:dyDescent="0.25">
      <c r="A3" s="468"/>
      <c r="B3" s="468"/>
    </row>
    <row r="4" spans="1:42" ht="17.25" thickTop="1" thickBot="1" x14ac:dyDescent="0.25">
      <c r="A4" s="472" t="s">
        <v>79</v>
      </c>
      <c r="B4" s="473" t="s">
        <v>6</v>
      </c>
      <c r="C4" s="474" t="str">
        <f>'MS-Sang'!C4</f>
        <v>10A1</v>
      </c>
      <c r="D4" s="474" t="str">
        <f>'MS-Sang'!D4</f>
        <v>10A2</v>
      </c>
      <c r="E4" s="474" t="str">
        <f>'MS-Sang'!E4</f>
        <v>10A3</v>
      </c>
      <c r="F4" s="474" t="str">
        <f>'MS-Sang'!F4</f>
        <v>10A4</v>
      </c>
      <c r="G4" s="474" t="str">
        <f>'MS-Sang'!G4</f>
        <v>10A5</v>
      </c>
      <c r="H4" s="474" t="str">
        <f>'MS-Sang'!H4</f>
        <v>10A6</v>
      </c>
      <c r="I4" s="474" t="str">
        <f>'MS-Sang'!I4</f>
        <v>10A7</v>
      </c>
      <c r="J4" s="474" t="str">
        <f>'MS-Sang'!J4</f>
        <v>10A8</v>
      </c>
      <c r="K4" s="474" t="str">
        <f>'MS-Sang'!K4</f>
        <v>10A9</v>
      </c>
      <c r="L4" s="474" t="str">
        <f>'MS-Sang'!L4</f>
        <v>10A10</v>
      </c>
      <c r="M4" s="474" t="str">
        <f>'MS-Sang'!M4</f>
        <v>10A11</v>
      </c>
      <c r="N4" s="474" t="str">
        <f>'MS-Sang'!N4</f>
        <v>11A1</v>
      </c>
      <c r="O4" s="474" t="str">
        <f>'MS-Sang'!O4</f>
        <v>11A2</v>
      </c>
      <c r="P4" s="474" t="str">
        <f>'MS-Sang'!P4</f>
        <v>11A3</v>
      </c>
      <c r="Q4" s="474" t="str">
        <f>'MS-Sang'!Q4</f>
        <v>11A4</v>
      </c>
      <c r="R4" s="474" t="str">
        <f>'MS-Sang'!R4</f>
        <v>11A5</v>
      </c>
      <c r="S4" s="474" t="str">
        <f>'MS-Sang'!S4</f>
        <v>11A6</v>
      </c>
      <c r="T4" s="474" t="str">
        <f>'MS-Sang'!T4</f>
        <v>11A7</v>
      </c>
      <c r="U4" s="474" t="str">
        <f>'MS-Sang'!U4</f>
        <v>11A8</v>
      </c>
      <c r="V4" s="474" t="str">
        <f>'MS-Sang'!V4</f>
        <v>11A9</v>
      </c>
      <c r="W4" s="474" t="str">
        <f>'MS-Sang'!W4</f>
        <v>11A10</v>
      </c>
      <c r="X4" s="474" t="str">
        <f>'MS-Sang'!X4</f>
        <v>12A1</v>
      </c>
      <c r="Y4" s="474" t="str">
        <f>'MS-Sang'!Y4</f>
        <v>12A2</v>
      </c>
      <c r="Z4" s="474" t="str">
        <f>'MS-Sang'!Z4</f>
        <v>12A3</v>
      </c>
      <c r="AA4" s="474" t="str">
        <f>'MS-Sang'!AA4</f>
        <v>12A4</v>
      </c>
      <c r="AB4" s="474" t="str">
        <f>'MS-Sang'!AB4</f>
        <v>12A5</v>
      </c>
      <c r="AC4" s="474" t="str">
        <f>'MS-Sang'!AC4</f>
        <v>12A6</v>
      </c>
      <c r="AD4" s="474" t="str">
        <f>'MS-Sang'!AD4</f>
        <v>12A7</v>
      </c>
      <c r="AE4" s="474" t="str">
        <f>'MS-Sang'!AE4</f>
        <v>12A8</v>
      </c>
      <c r="AF4" s="474" t="str">
        <f>'MS-Sang'!AF4</f>
        <v>12A9</v>
      </c>
      <c r="AG4" s="474" t="str">
        <f>'MS-Sang'!AG4</f>
        <v>12A10</v>
      </c>
      <c r="AH4" s="474" t="str">
        <f>'MS-Sang'!AH4</f>
        <v>12A11</v>
      </c>
      <c r="AI4" s="474">
        <f>'MS-Sang'!AI4</f>
        <v>0</v>
      </c>
      <c r="AJ4" s="474"/>
      <c r="AK4" s="474"/>
      <c r="AL4" s="474"/>
      <c r="AM4" s="474"/>
      <c r="AN4" s="474" t="s">
        <v>251</v>
      </c>
      <c r="AO4" s="474" t="s">
        <v>252</v>
      </c>
      <c r="AP4" s="474" t="s">
        <v>253</v>
      </c>
    </row>
    <row r="5" spans="1:42" ht="17.25" thickTop="1" thickBot="1" x14ac:dyDescent="0.25">
      <c r="A5" s="475"/>
      <c r="B5" s="476"/>
      <c r="C5" s="477" t="s">
        <v>186</v>
      </c>
      <c r="D5" s="478" t="s">
        <v>187</v>
      </c>
      <c r="E5" s="479" t="s">
        <v>188</v>
      </c>
      <c r="F5" s="480" t="s">
        <v>189</v>
      </c>
      <c r="G5" s="480" t="s">
        <v>190</v>
      </c>
      <c r="H5" s="480" t="s">
        <v>254</v>
      </c>
      <c r="I5" s="480" t="s">
        <v>255</v>
      </c>
      <c r="J5" s="480" t="s">
        <v>193</v>
      </c>
      <c r="K5" s="480" t="s">
        <v>192</v>
      </c>
      <c r="L5" s="480" t="s">
        <v>197</v>
      </c>
      <c r="M5" s="480" t="s">
        <v>196</v>
      </c>
      <c r="N5" s="477" t="s">
        <v>195</v>
      </c>
      <c r="O5" s="480" t="s">
        <v>202</v>
      </c>
      <c r="P5" s="480" t="s">
        <v>203</v>
      </c>
      <c r="Q5" s="480" t="s">
        <v>204</v>
      </c>
      <c r="R5" s="480" t="s">
        <v>205</v>
      </c>
      <c r="S5" s="480" t="s">
        <v>194</v>
      </c>
      <c r="T5" s="480" t="s">
        <v>256</v>
      </c>
      <c r="U5" s="480" t="s">
        <v>207</v>
      </c>
      <c r="V5" s="480" t="s">
        <v>206</v>
      </c>
      <c r="W5" s="480" t="s">
        <v>198</v>
      </c>
      <c r="X5" s="480" t="s">
        <v>199</v>
      </c>
      <c r="Y5" s="480" t="s">
        <v>200</v>
      </c>
      <c r="Z5" s="480" t="s">
        <v>201</v>
      </c>
      <c r="AA5" s="480" t="s">
        <v>206</v>
      </c>
      <c r="AB5" s="480" t="s">
        <v>207</v>
      </c>
      <c r="AC5" s="480" t="s">
        <v>208</v>
      </c>
      <c r="AD5" s="480" t="s">
        <v>209</v>
      </c>
      <c r="AE5" s="480" t="s">
        <v>210</v>
      </c>
      <c r="AF5" s="480" t="s">
        <v>211</v>
      </c>
      <c r="AG5" s="480" t="s">
        <v>212</v>
      </c>
      <c r="AH5" s="480" t="s">
        <v>213</v>
      </c>
      <c r="AI5" s="480" t="s">
        <v>214</v>
      </c>
      <c r="AJ5" s="480"/>
      <c r="AK5" s="480"/>
      <c r="AL5" s="480"/>
      <c r="AM5" s="480"/>
      <c r="AN5" s="480"/>
      <c r="AO5" s="480"/>
      <c r="AP5" s="480"/>
    </row>
    <row r="6" spans="1:42" ht="15" x14ac:dyDescent="0.2">
      <c r="A6" s="481" t="s">
        <v>0</v>
      </c>
      <c r="B6" s="482">
        <v>1</v>
      </c>
      <c r="C6" s="483" t="str">
        <f>IF($A$38='MS-Sang'!C6,LEFT(SANG!C7,FIND(":",SANG!C7)+1)&amp;THGV!C$4,"")</f>
        <v/>
      </c>
      <c r="D6" s="483" t="str">
        <f>IF($A$38='MS-Sang'!D6,LEFT(SANG!D7,FIND(":",SANG!D7)+1)&amp;THGV!D$4,"")</f>
        <v/>
      </c>
      <c r="E6" s="483" t="str">
        <f>IF($A$38='MS-Sang'!E6,LEFT(SANG!E7,FIND(":",SANG!E7)+1)&amp;THGV!E$4,"")</f>
        <v/>
      </c>
      <c r="F6" s="483" t="str">
        <f>IF($A$38='MS-Sang'!F6,LEFT(SANG!F7,FIND(":",SANG!F7)+1)&amp;THGV!F$4,"")</f>
        <v/>
      </c>
      <c r="G6" s="483" t="str">
        <f>IF($A$38='MS-Sang'!G6,LEFT(SANG!G7,FIND(":",SANG!G7)+1)&amp;THGV!G$4,"")</f>
        <v/>
      </c>
      <c r="H6" s="483" t="str">
        <f>IF($A$38='MS-Sang'!H6,LEFT(SANG!H7,FIND(":",SANG!H7)+1)&amp;THGV!H$4,"")</f>
        <v/>
      </c>
      <c r="I6" s="483" t="str">
        <f>IF($A$38='MS-Sang'!I6,LEFT(SANG!I7,FIND(":",SANG!I7)+1)&amp;THGV!I$4,"")</f>
        <v/>
      </c>
      <c r="J6" s="483" t="str">
        <f>IF($A$38='MS-Sang'!J6,LEFT(SANG!J7,FIND(":",SANG!J7)+1)&amp;THGV!J$4,"")</f>
        <v/>
      </c>
      <c r="K6" s="483" t="str">
        <f>IF($A$38='MS-Sang'!K6,LEFT(SANG!K7,FIND(":",SANG!K7)+1)&amp;THGV!K$4,"")</f>
        <v/>
      </c>
      <c r="L6" s="483" t="str">
        <f>IF($A$38='MS-Sang'!L6,LEFT(SANG!L7,FIND(":",SANG!L7)+1)&amp;THGV!L$4,"")</f>
        <v/>
      </c>
      <c r="M6" s="483" t="str">
        <f>IF($A$38='MS-Sang'!M6,LEFT(SANG!M7,FIND(":",SANG!M7)+1)&amp;THGV!M$4,"")</f>
        <v/>
      </c>
      <c r="N6" s="483" t="str">
        <f>IF($A$38='MS-Sang'!N6,LEFT(SANG!N7,FIND(":",SANG!N7)+1)&amp;THGV!N$4,"")</f>
        <v/>
      </c>
      <c r="O6" s="483" t="str">
        <f>IF($A$38='MS-Sang'!O6,LEFT(SANG!O7,FIND(":",SANG!O7)+1)&amp;THGV!O$4,"")</f>
        <v/>
      </c>
      <c r="P6" s="483" t="str">
        <f>IF($A$38='MS-Sang'!P6,LEFT(SANG!P7,FIND(":",SANG!P7)+1)&amp;THGV!P$4,"")</f>
        <v/>
      </c>
      <c r="Q6" s="483" t="str">
        <f>IF($A$38='MS-Sang'!Q6,LEFT(SANG!Q7,FIND(":",SANG!Q7)+1)&amp;THGV!Q$4,"")</f>
        <v/>
      </c>
      <c r="R6" s="483" t="str">
        <f>IF($A$38='MS-Sang'!R6,LEFT(SANG!R7,FIND(":",SANG!R7)+1)&amp;THGV!R$4,"")</f>
        <v/>
      </c>
      <c r="S6" s="483" t="str">
        <f>IF($A$38='MS-Sang'!S6,LEFT(SANG!S7,FIND(":",SANG!S7)+1)&amp;THGV!S$4,"")</f>
        <v/>
      </c>
      <c r="T6" s="483" t="str">
        <f>IF($A$38='MS-Sang'!T6,LEFT(SANG!T7,FIND(":",SANG!T7)+1)&amp;THGV!T$4,"")</f>
        <v/>
      </c>
      <c r="U6" s="483" t="str">
        <f>IF($A$38='MS-Sang'!U6,LEFT(SANG!U7,FIND(":",SANG!U7)+1)&amp;THGV!U$4,"")</f>
        <v/>
      </c>
      <c r="V6" s="483" t="str">
        <f>IF($A$38='MS-Sang'!V6,LEFT(SANG!V7,FIND(":",SANG!V7)+1)&amp;THGV!V$4,"")</f>
        <v/>
      </c>
      <c r="W6" s="483" t="str">
        <f>IF($A$38='MS-Sang'!W6,LEFT(SANG!W7,FIND(":",SANG!W7)+1)&amp;THGV!W$4,"")</f>
        <v/>
      </c>
      <c r="X6" s="483" t="str">
        <f>IF($A$38='MS-Sang'!X6,LEFT(SANG!X7,FIND(":",SANG!X7)+1)&amp;THGV!X$4,"")</f>
        <v/>
      </c>
      <c r="Y6" s="483" t="str">
        <f>IF($A$38='MS-Sang'!Y6,LEFT(SANG!Y7,FIND(":",SANG!Y7)+1)&amp;THGV!Y$4,"")</f>
        <v/>
      </c>
      <c r="Z6" s="483" t="str">
        <f>IF($A$38='MS-Sang'!Z6,LEFT(SANG!Z7,FIND(":",SANG!Z7)+1)&amp;THGV!Z$4,"")</f>
        <v/>
      </c>
      <c r="AA6" s="483" t="str">
        <f>IF($A$38='MS-Sang'!AA6,LEFT(SANG!AA7,FIND(":",SANG!AA7)+1)&amp;THGV!AA$4,"")</f>
        <v/>
      </c>
      <c r="AB6" s="483" t="str">
        <f>IF($A$38='MS-Sang'!AB6,LEFT(SANG!AB7,FIND(":",SANG!AB7)+1)&amp;THGV!AB$4,"")</f>
        <v/>
      </c>
      <c r="AC6" s="483" t="str">
        <f>IF($A$38='MS-Sang'!AC6,LEFT(SANG!AC7,FIND(":",SANG!AC7)+1)&amp;THGV!AC$4,"")</f>
        <v/>
      </c>
      <c r="AD6" s="483" t="str">
        <f>IF($A$38='MS-Sang'!AD6,LEFT(SANG!AD7,FIND(":",SANG!AD7)+1)&amp;THGV!AD$4,"")</f>
        <v/>
      </c>
      <c r="AE6" s="483" t="str">
        <f>IF($A$38='MS-Sang'!AE6,LEFT(SANG!AE7,FIND(":",SANG!AE7)+1)&amp;THGV!AE$4,"")</f>
        <v/>
      </c>
      <c r="AF6" s="483" t="str">
        <f>IF($A$38='MS-Sang'!AF6,LEFT(SANG!AF7,FIND(":",SANG!AF7)+1)&amp;THGV!AF$4,"")</f>
        <v/>
      </c>
      <c r="AG6" s="483" t="str">
        <f>IF($A$38='MS-Sang'!AG6,LEFT(SANG!AG7,FIND(":",SANG!AG7)+1)&amp;THGV!AG$4,"")</f>
        <v/>
      </c>
      <c r="AH6" s="483" t="str">
        <f>IF($A$38='MS-Sang'!AH6,LEFT(SANG!AH7,FIND(":",SANG!AH7)+1)&amp;THGV!AH$4,"")</f>
        <v/>
      </c>
      <c r="AI6" s="483" t="str">
        <f>IF($A$38='MS-Sang'!AI6,LEFT(SANG!AI7,FIND(":",SANG!AI7)+1)&amp;THGV!AI$4,"")</f>
        <v/>
      </c>
      <c r="AJ6" s="483" t="str">
        <f>IF($A$38='MS-Sang'!AJ6,LEFT(SANG!AJ7,FIND(":",SANG!AJ7)+1)&amp;THGV!AJ$4,"")</f>
        <v/>
      </c>
      <c r="AK6" s="483" t="str">
        <f>IF($A$38='MS-Sang'!AK6,LEFT(SANG!AK7,FIND(":",SANG!AK7)+1)&amp;THGV!AK$4,"")</f>
        <v/>
      </c>
      <c r="AL6" s="483" t="str">
        <f>IF($A$38='MS-Sang'!AL6,LEFT(SANG!AL7,FIND(":",SANG!AL7)+1)&amp;THGV!AL$4,"")</f>
        <v/>
      </c>
      <c r="AM6" s="483"/>
      <c r="AN6" s="483" t="str">
        <f>AO6&amp;" "&amp;AP6</f>
        <v xml:space="preserve"> </v>
      </c>
      <c r="AO6" s="483" t="str">
        <f>CONCATENATE(T6,U6,V6,W6,X6,Y6,Z6,AA6,AB6,AC6,AD6,AE6,AF6,AG6,AH6,AI6,AJ6,AK6,AL6,AM6)</f>
        <v/>
      </c>
      <c r="AP6" s="483" t="str">
        <f>CONCATENATE(C6,D6,E6,F6,G6,H6,I6,J6,K6,L6,M6,N6,O6,P6,Q6,R6,S6)</f>
        <v/>
      </c>
    </row>
    <row r="7" spans="1:42" ht="15" x14ac:dyDescent="0.2">
      <c r="A7" s="484"/>
      <c r="B7" s="485">
        <v>2</v>
      </c>
      <c r="C7" s="483" t="str">
        <f>IF($A$38='MS-Sang'!C7,LEFT(SANG!C8,FIND(":",SANG!C8)+1)&amp;THGV!C$4,"")</f>
        <v/>
      </c>
      <c r="D7" s="483" t="str">
        <f>IF($A$38='MS-Sang'!D7,LEFT(SANG!D8,FIND(":",SANG!D8)+1)&amp;THGV!D$4,"")</f>
        <v/>
      </c>
      <c r="E7" s="483" t="str">
        <f>IF($A$38='MS-Sang'!E7,LEFT(SANG!E8,FIND(":",SANG!E8)+1)&amp;THGV!E$4,"")</f>
        <v/>
      </c>
      <c r="F7" s="483" t="str">
        <f>IF($A$38='MS-Sang'!F7,LEFT(SANG!F8,FIND(":",SANG!F8)+1)&amp;THGV!F$4,"")</f>
        <v/>
      </c>
      <c r="G7" s="483" t="str">
        <f>IF($A$38='MS-Sang'!G7,LEFT(SANG!G8,FIND(":",SANG!G8)+1)&amp;THGV!G$4,"")</f>
        <v/>
      </c>
      <c r="H7" s="483" t="str">
        <f>IF($A$38='MS-Sang'!H7,LEFT(SANG!H8,FIND(":",SANG!H8)+1)&amp;THGV!H$4,"")</f>
        <v/>
      </c>
      <c r="I7" s="483" t="str">
        <f>IF($A$38='MS-Sang'!I7,LEFT(SANG!I8,FIND(":",SANG!I8)+1)&amp;THGV!I$4,"")</f>
        <v/>
      </c>
      <c r="J7" s="483" t="str">
        <f>IF($A$38='MS-Sang'!J7,LEFT(SANG!J8,FIND(":",SANG!J8)+1)&amp;THGV!J$4,"")</f>
        <v/>
      </c>
      <c r="K7" s="483" t="str">
        <f>IF($A$38='MS-Sang'!K7,LEFT(SANG!K8,FIND(":",SANG!K8)+1)&amp;THGV!K$4,"")</f>
        <v/>
      </c>
      <c r="L7" s="483" t="str">
        <f>IF($A$38='MS-Sang'!L7,LEFT(SANG!L8,FIND(":",SANG!L8)+1)&amp;THGV!L$4,"")</f>
        <v/>
      </c>
      <c r="M7" s="483" t="str">
        <f>IF($A$38='MS-Sang'!M7,LEFT(SANG!M8,FIND(":",SANG!M8)+1)&amp;THGV!M$4,"")</f>
        <v/>
      </c>
      <c r="N7" s="483" t="str">
        <f>IF($A$38='MS-Sang'!N7,LEFT(SANG!N8,FIND(":",SANG!N8)+1)&amp;THGV!N$4,"")</f>
        <v/>
      </c>
      <c r="O7" s="483" t="str">
        <f>IF($A$38='MS-Sang'!O7,LEFT(SANG!O8,FIND(":",SANG!O8)+1)&amp;THGV!O$4,"")</f>
        <v/>
      </c>
      <c r="P7" s="483" t="str">
        <f>IF($A$38='MS-Sang'!P7,LEFT(SANG!P8,FIND(":",SANG!P8)+1)&amp;THGV!P$4,"")</f>
        <v/>
      </c>
      <c r="Q7" s="483" t="str">
        <f>IF($A$38='MS-Sang'!Q7,LEFT(SANG!Q8,FIND(":",SANG!Q8)+1)&amp;THGV!Q$4,"")</f>
        <v/>
      </c>
      <c r="R7" s="483" t="str">
        <f>IF($A$38='MS-Sang'!R7,LEFT(SANG!R8,FIND(":",SANG!R8)+1)&amp;THGV!R$4,"")</f>
        <v/>
      </c>
      <c r="S7" s="483" t="str">
        <f>IF($A$38='MS-Sang'!S7,LEFT(SANG!S8,FIND(":",SANG!S8)+1)&amp;THGV!S$4,"")</f>
        <v/>
      </c>
      <c r="T7" s="483" t="str">
        <f>IF($A$38='MS-Sang'!T7,LEFT(SANG!T8,FIND(":",SANG!T8)+1)&amp;THGV!T$4,"")</f>
        <v/>
      </c>
      <c r="U7" s="483" t="str">
        <f>IF($A$38='MS-Sang'!U7,LEFT(SANG!U8,FIND(":",SANG!U8)+1)&amp;THGV!U$4,"")</f>
        <v/>
      </c>
      <c r="V7" s="483" t="str">
        <f>IF($A$38='MS-Sang'!V7,LEFT(SANG!V8,FIND(":",SANG!V8)+1)&amp;THGV!V$4,"")</f>
        <v/>
      </c>
      <c r="W7" s="483" t="str">
        <f>IF($A$38='MS-Sang'!W7,LEFT(SANG!W8,FIND(":",SANG!W8)+1)&amp;THGV!W$4,"")</f>
        <v/>
      </c>
      <c r="X7" s="483" t="str">
        <f>IF($A$38='MS-Sang'!X7,LEFT(SANG!X8,FIND(":",SANG!X8)+1)&amp;THGV!X$4,"")</f>
        <v/>
      </c>
      <c r="Y7" s="483" t="str">
        <f>IF($A$38='MS-Sang'!Y7,LEFT(SANG!Y8,FIND(":",SANG!Y8)+1)&amp;THGV!Y$4,"")</f>
        <v/>
      </c>
      <c r="Z7" s="483" t="str">
        <f>IF($A$38='MS-Sang'!Z7,LEFT(SANG!Z8,FIND(":",SANG!Z8)+1)&amp;THGV!Z$4,"")</f>
        <v/>
      </c>
      <c r="AA7" s="483" t="str">
        <f>IF($A$38='MS-Sang'!AA7,LEFT(SANG!AA8,FIND(":",SANG!AA8)+1)&amp;THGV!AA$4,"")</f>
        <v/>
      </c>
      <c r="AB7" s="483" t="str">
        <f>IF($A$38='MS-Sang'!AB7,LEFT(SANG!AB8,FIND(":",SANG!AB8)+1)&amp;THGV!AB$4,"")</f>
        <v/>
      </c>
      <c r="AC7" s="483" t="str">
        <f>IF($A$38='MS-Sang'!AC7,LEFT(SANG!AC8,FIND(":",SANG!AC8)+1)&amp;THGV!AC$4,"")</f>
        <v/>
      </c>
      <c r="AD7" s="483" t="str">
        <f>IF($A$38='MS-Sang'!AD7,LEFT(SANG!AD8,FIND(":",SANG!AD8)+1)&amp;THGV!AD$4,"")</f>
        <v/>
      </c>
      <c r="AE7" s="483" t="str">
        <f>IF($A$38='MS-Sang'!AE7,LEFT(SANG!AE8,FIND(":",SANG!AE8)+1)&amp;THGV!AE$4,"")</f>
        <v/>
      </c>
      <c r="AF7" s="483" t="str">
        <f>IF($A$38='MS-Sang'!AF7,LEFT(SANG!AF8,FIND(":",SANG!AF8)+1)&amp;THGV!AF$4,"")</f>
        <v/>
      </c>
      <c r="AG7" s="483" t="str">
        <f>IF($A$38='MS-Sang'!AG7,LEFT(SANG!AG8,FIND(":",SANG!AG8)+1)&amp;THGV!AG$4,"")</f>
        <v/>
      </c>
      <c r="AH7" s="483" t="str">
        <f>IF($A$38='MS-Sang'!AH7,LEFT(SANG!AH8,FIND(":",SANG!AH8)+1)&amp;THGV!AH$4,"")</f>
        <v/>
      </c>
      <c r="AI7" s="483" t="str">
        <f>IF($A$38='MS-Sang'!AI7,LEFT(SANG!AI8,FIND(":",SANG!AI8)+1)&amp;THGV!AI$4,"")</f>
        <v/>
      </c>
      <c r="AJ7" s="483" t="str">
        <f>IF($A$38='MS-Sang'!AJ7,LEFT(SANG!AJ8,FIND(":",SANG!AJ8)+1)&amp;THGV!AJ$4,"")</f>
        <v/>
      </c>
      <c r="AK7" s="483" t="str">
        <f>IF($A$38='MS-Sang'!AK7,LEFT(SANG!AK8,FIND(":",SANG!AK8)+1)&amp;THGV!AK$4,"")</f>
        <v/>
      </c>
      <c r="AL7" s="483" t="str">
        <f>IF($A$38='MS-Sang'!AL7,LEFT(SANG!AL8,FIND(":",SANG!AL8)+1)&amp;THGV!AL$4,"")</f>
        <v/>
      </c>
      <c r="AM7" s="483"/>
      <c r="AN7" s="483" t="str">
        <f t="shared" ref="AN7:AN35" si="0">AO7&amp;" "&amp;AP7</f>
        <v xml:space="preserve"> </v>
      </c>
      <c r="AO7" s="483" t="str">
        <f t="shared" ref="AO7:AO40" si="1">CONCATENATE(T7,U7,V7,W7,X7,Y7,Z7,AA7,AB7,AC7,AD7,AE7,AF7,AG7,AH7,AI7,AJ7,AK7,AL7,AM7)</f>
        <v/>
      </c>
      <c r="AP7" s="483" t="str">
        <f t="shared" ref="AP7:AP40" si="2">CONCATENATE(C7,D7,E7,F7,G7,H7,I7,J7,K7,L7,M7,N7,O7,P7,Q7,R7,S7)</f>
        <v/>
      </c>
    </row>
    <row r="8" spans="1:42" ht="15" x14ac:dyDescent="0.2">
      <c r="A8" s="484"/>
      <c r="B8" s="485">
        <v>3</v>
      </c>
      <c r="C8" s="483" t="str">
        <f>IF($A$38='MS-Sang'!C8,LEFT(SANG!C9,FIND(":",SANG!C9)+1)&amp;THGV!C$4,"")</f>
        <v/>
      </c>
      <c r="D8" s="483" t="str">
        <f>IF($A$38='MS-Sang'!D8,LEFT(SANG!D9,FIND(":",SANG!D9)+1)&amp;THGV!D$4,"")</f>
        <v/>
      </c>
      <c r="E8" s="483" t="str">
        <f>IF($A$38='MS-Sang'!E8,LEFT(SANG!E9,FIND(":",SANG!E9)+1)&amp;THGV!E$4,"")</f>
        <v/>
      </c>
      <c r="F8" s="483" t="str">
        <f>IF($A$38='MS-Sang'!F8,LEFT(SANG!F9,FIND(":",SANG!F9)+1)&amp;THGV!F$4,"")</f>
        <v/>
      </c>
      <c r="G8" s="483" t="str">
        <f>IF($A$38='MS-Sang'!G8,LEFT(SANG!G9,FIND(":",SANG!G9)+1)&amp;THGV!G$4,"")</f>
        <v/>
      </c>
      <c r="H8" s="483" t="str">
        <f>IF($A$38='MS-Sang'!H8,LEFT(SANG!H9,FIND(":",SANG!H9)+1)&amp;THGV!H$4,"")</f>
        <v/>
      </c>
      <c r="I8" s="483" t="str">
        <f>IF($A$38='MS-Sang'!I8,LEFT(SANG!I9,FIND(":",SANG!I9)+1)&amp;THGV!I$4,"")</f>
        <v/>
      </c>
      <c r="J8" s="483" t="str">
        <f>IF($A$38='MS-Sang'!J8,LEFT(SANG!J9,FIND(":",SANG!J9)+1)&amp;THGV!J$4,"")</f>
        <v/>
      </c>
      <c r="K8" s="483" t="str">
        <f>IF($A$38='MS-Sang'!K8,LEFT(SANG!K9,FIND(":",SANG!K9)+1)&amp;THGV!K$4,"")</f>
        <v/>
      </c>
      <c r="L8" s="483" t="str">
        <f>IF($A$38='MS-Sang'!L8,LEFT(SANG!L9,FIND(":",SANG!L9)+1)&amp;THGV!L$4,"")</f>
        <v/>
      </c>
      <c r="M8" s="483" t="str">
        <f>IF($A$38='MS-Sang'!M8,LEFT(SANG!M9,FIND(":",SANG!M9)+1)&amp;THGV!M$4,"")</f>
        <v/>
      </c>
      <c r="N8" s="483" t="str">
        <f>IF($A$38='MS-Sang'!N8,LEFT(SANG!N9,FIND(":",SANG!N9)+1)&amp;THGV!N$4,"")</f>
        <v/>
      </c>
      <c r="O8" s="483" t="str">
        <f>IF($A$38='MS-Sang'!O8,LEFT(SANG!O9,FIND(":",SANG!O9)+1)&amp;THGV!O$4,"")</f>
        <v/>
      </c>
      <c r="P8" s="483" t="str">
        <f>IF($A$38='MS-Sang'!P8,LEFT(SANG!P9,FIND(":",SANG!P9)+1)&amp;THGV!P$4,"")</f>
        <v/>
      </c>
      <c r="Q8" s="483" t="str">
        <f>IF($A$38='MS-Sang'!Q8,LEFT(SANG!Q9,FIND(":",SANG!Q9)+1)&amp;THGV!Q$4,"")</f>
        <v>Văn: 11A4</v>
      </c>
      <c r="R8" s="483" t="str">
        <f>IF($A$38='MS-Sang'!R8,LEFT(SANG!R9,FIND(":",SANG!R9)+1)&amp;THGV!R$4,"")</f>
        <v/>
      </c>
      <c r="S8" s="483" t="str">
        <f>IF($A$38='MS-Sang'!S8,LEFT(SANG!S9,FIND(":",SANG!S9)+1)&amp;THGV!S$4,"")</f>
        <v/>
      </c>
      <c r="T8" s="483" t="str">
        <f>IF($A$38='MS-Sang'!T8,LEFT(SANG!T9,FIND(":",SANG!T9)+1)&amp;THGV!T$4,"")</f>
        <v/>
      </c>
      <c r="U8" s="483" t="str">
        <f>IF($A$38='MS-Sang'!U8,LEFT(SANG!U9,FIND(":",SANG!U9)+1)&amp;THGV!U$4,"")</f>
        <v/>
      </c>
      <c r="V8" s="483" t="str">
        <f>IF($A$38='MS-Sang'!V8,LEFT(SANG!V9,FIND(":",SANG!V9)+1)&amp;THGV!V$4,"")</f>
        <v/>
      </c>
      <c r="W8" s="483" t="str">
        <f>IF($A$38='MS-Sang'!W8,LEFT(SANG!W9,FIND(":",SANG!W9)+1)&amp;THGV!W$4,"")</f>
        <v/>
      </c>
      <c r="X8" s="483" t="str">
        <f>IF($A$38='MS-Sang'!X8,LEFT(SANG!X9,FIND(":",SANG!X9)+1)&amp;THGV!X$4,"")</f>
        <v/>
      </c>
      <c r="Y8" s="483" t="str">
        <f>IF($A$38='MS-Sang'!Y8,LEFT(SANG!Y9,FIND(":",SANG!Y9)+1)&amp;THGV!Y$4,"")</f>
        <v/>
      </c>
      <c r="Z8" s="483" t="str">
        <f>IF($A$38='MS-Sang'!Z8,LEFT(SANG!Z9,FIND(":",SANG!Z9)+1)&amp;THGV!Z$4,"")</f>
        <v/>
      </c>
      <c r="AA8" s="483" t="str">
        <f>IF($A$38='MS-Sang'!AA8,LEFT(SANG!AA9,FIND(":",SANG!AA9)+1)&amp;THGV!AA$4,"")</f>
        <v/>
      </c>
      <c r="AB8" s="483" t="str">
        <f>IF($A$38='MS-Sang'!AB8,LEFT(SANG!AB9,FIND(":",SANG!AB9)+1)&amp;THGV!AB$4,"")</f>
        <v/>
      </c>
      <c r="AC8" s="483" t="str">
        <f>IF($A$38='MS-Sang'!AC8,LEFT(SANG!AC9,FIND(":",SANG!AC9)+1)&amp;THGV!AC$4,"")</f>
        <v/>
      </c>
      <c r="AD8" s="483" t="str">
        <f>IF($A$38='MS-Sang'!AD8,LEFT(SANG!AD9,FIND(":",SANG!AD9)+1)&amp;THGV!AD$4,"")</f>
        <v/>
      </c>
      <c r="AE8" s="483" t="str">
        <f>IF($A$38='MS-Sang'!AE8,LEFT(SANG!AE9,FIND(":",SANG!AE9)+1)&amp;THGV!AE$4,"")</f>
        <v/>
      </c>
      <c r="AF8" s="483" t="str">
        <f>IF($A$38='MS-Sang'!AF8,LEFT(SANG!AF9,FIND(":",SANG!AF9)+1)&amp;THGV!AF$4,"")</f>
        <v/>
      </c>
      <c r="AG8" s="483" t="str">
        <f>IF($A$38='MS-Sang'!AG8,LEFT(SANG!AG9,FIND(":",SANG!AG9)+1)&amp;THGV!AG$4,"")</f>
        <v/>
      </c>
      <c r="AH8" s="483" t="str">
        <f>IF($A$38='MS-Sang'!AH8,LEFT(SANG!AH9,FIND(":",SANG!AH9)+1)&amp;THGV!AH$4,"")</f>
        <v/>
      </c>
      <c r="AI8" s="483" t="str">
        <f>IF($A$38='MS-Sang'!AI8,LEFT(SANG!AI9,FIND(":",SANG!AI9)+1)&amp;THGV!AI$4,"")</f>
        <v/>
      </c>
      <c r="AJ8" s="483" t="str">
        <f>IF($A$38='MS-Sang'!AJ8,LEFT(SANG!AJ9,FIND(":",SANG!AJ9)+1)&amp;THGV!AJ$4,"")</f>
        <v/>
      </c>
      <c r="AK8" s="483" t="str">
        <f>IF($A$38='MS-Sang'!AK8,LEFT(SANG!AK9,FIND(":",SANG!AK9)+1)&amp;THGV!AK$4,"")</f>
        <v/>
      </c>
      <c r="AL8" s="483" t="str">
        <f>IF($A$38='MS-Sang'!AL8,LEFT(SANG!AL9,FIND(":",SANG!AL9)+1)&amp;THGV!AL$4,"")</f>
        <v/>
      </c>
      <c r="AM8" s="483"/>
      <c r="AN8" s="483" t="str">
        <f t="shared" si="0"/>
        <v xml:space="preserve"> Văn: 11A4</v>
      </c>
      <c r="AO8" s="483" t="str">
        <f t="shared" si="1"/>
        <v/>
      </c>
      <c r="AP8" s="483" t="str">
        <f t="shared" si="2"/>
        <v>Văn: 11A4</v>
      </c>
    </row>
    <row r="9" spans="1:42" ht="15" x14ac:dyDescent="0.2">
      <c r="A9" s="484"/>
      <c r="B9" s="485">
        <v>4</v>
      </c>
      <c r="C9" s="483" t="str">
        <f>IF($A$38='MS-Sang'!C9,LEFT(SANG!C10,FIND(":",SANG!C10)+1)&amp;THGV!C$4,"")</f>
        <v/>
      </c>
      <c r="D9" s="483" t="str">
        <f>IF($A$38='MS-Sang'!D9,LEFT(SANG!D10,FIND(":",SANG!D10)+1)&amp;THGV!D$4,"")</f>
        <v/>
      </c>
      <c r="E9" s="483" t="str">
        <f>IF($A$38='MS-Sang'!E9,LEFT(SANG!E10,FIND(":",SANG!E10)+1)&amp;THGV!E$4,"")</f>
        <v/>
      </c>
      <c r="F9" s="483" t="str">
        <f>IF($A$38='MS-Sang'!F9,LEFT(SANG!F10,FIND(":",SANG!F10)+1)&amp;THGV!F$4,"")</f>
        <v/>
      </c>
      <c r="G9" s="483" t="str">
        <f>IF($A$38='MS-Sang'!G9,LEFT(SANG!G10,FIND(":",SANG!G10)+1)&amp;THGV!G$4,"")</f>
        <v/>
      </c>
      <c r="H9" s="483" t="str">
        <f>IF($A$38='MS-Sang'!H9,LEFT(SANG!H10,FIND(":",SANG!H10)+1)&amp;THGV!H$4,"")</f>
        <v/>
      </c>
      <c r="I9" s="483" t="str">
        <f>IF($A$38='MS-Sang'!I9,LEFT(SANG!I10,FIND(":",SANG!I10)+1)&amp;THGV!I$4,"")</f>
        <v/>
      </c>
      <c r="J9" s="483" t="str">
        <f>IF($A$38='MS-Sang'!J9,LEFT(SANG!J10,FIND(":",SANG!J10)+1)&amp;THGV!J$4,"")</f>
        <v/>
      </c>
      <c r="K9" s="483" t="str">
        <f>IF($A$38='MS-Sang'!K9,LEFT(SANG!K10,FIND(":",SANG!K10)+1)&amp;THGV!K$4,"")</f>
        <v/>
      </c>
      <c r="L9" s="483" t="str">
        <f>IF($A$38='MS-Sang'!L9,LEFT(SANG!L10,FIND(":",SANG!L10)+1)&amp;THGV!L$4,"")</f>
        <v/>
      </c>
      <c r="M9" s="483" t="str">
        <f>IF($A$38='MS-Sang'!M9,LEFT(SANG!M10,FIND(":",SANG!M10)+1)&amp;THGV!M$4,"")</f>
        <v/>
      </c>
      <c r="N9" s="483" t="str">
        <f>IF($A$38='MS-Sang'!N9,LEFT(SANG!N10,FIND(":",SANG!N10)+1)&amp;THGV!N$4,"")</f>
        <v/>
      </c>
      <c r="O9" s="483" t="str">
        <f>IF($A$38='MS-Sang'!O9,LEFT(SANG!O10,FIND(":",SANG!O10)+1)&amp;THGV!O$4,"")</f>
        <v/>
      </c>
      <c r="P9" s="483" t="str">
        <f>IF($A$38='MS-Sang'!P9,LEFT(SANG!P10,FIND(":",SANG!P10)+1)&amp;THGV!P$4,"")</f>
        <v/>
      </c>
      <c r="Q9" s="483" t="str">
        <f>IF($A$38='MS-Sang'!Q9,LEFT(SANG!Q10,FIND(":",SANG!Q10)+1)&amp;THGV!Q$4,"")</f>
        <v/>
      </c>
      <c r="R9" s="483" t="str">
        <f>IF($A$38='MS-Sang'!R9,LEFT(SANG!R10,FIND(":",SANG!R10)+1)&amp;THGV!R$4,"")</f>
        <v/>
      </c>
      <c r="S9" s="483" t="str">
        <f>IF($A$38='MS-Sang'!S9,LEFT(SANG!S10,FIND(":",SANG!S10)+1)&amp;THGV!S$4,"")</f>
        <v/>
      </c>
      <c r="T9" s="483" t="str">
        <f>IF($A$38='MS-Sang'!T9,LEFT(SANG!T10,FIND(":",SANG!T10)+1)&amp;THGV!T$4,"")</f>
        <v/>
      </c>
      <c r="U9" s="483" t="str">
        <f>IF($A$38='MS-Sang'!U9,LEFT(SANG!U10,FIND(":",SANG!U10)+1)&amp;THGV!U$4,"")</f>
        <v/>
      </c>
      <c r="V9" s="483" t="str">
        <f>IF($A$38='MS-Sang'!V9,LEFT(SANG!V10,FIND(":",SANG!V10)+1)&amp;THGV!V$4,"")</f>
        <v/>
      </c>
      <c r="W9" s="483" t="str">
        <f>IF($A$38='MS-Sang'!W9,LEFT(SANG!W10,FIND(":",SANG!W10)+1)&amp;THGV!W$4,"")</f>
        <v/>
      </c>
      <c r="X9" s="483" t="str">
        <f>IF($A$38='MS-Sang'!X9,LEFT(SANG!X10,FIND(":",SANG!X10)+1)&amp;THGV!X$4,"")</f>
        <v/>
      </c>
      <c r="Y9" s="483" t="str">
        <f>IF($A$38='MS-Sang'!Y9,LEFT(SANG!Y10,FIND(":",SANG!Y10)+1)&amp;THGV!Y$4,"")</f>
        <v/>
      </c>
      <c r="Z9" s="483" t="str">
        <f>IF($A$38='MS-Sang'!Z9,LEFT(SANG!Z10,FIND(":",SANG!Z10)+1)&amp;THGV!Z$4,"")</f>
        <v/>
      </c>
      <c r="AA9" s="483" t="str">
        <f>IF($A$38='MS-Sang'!AA9,LEFT(SANG!AA10,FIND(":",SANG!AA10)+1)&amp;THGV!AA$4,"")</f>
        <v/>
      </c>
      <c r="AB9" s="483" t="str">
        <f>IF($A$38='MS-Sang'!AB9,LEFT(SANG!AB10,FIND(":",SANG!AB10)+1)&amp;THGV!AB$4,"")</f>
        <v/>
      </c>
      <c r="AC9" s="483" t="str">
        <f>IF($A$38='MS-Sang'!AC9,LEFT(SANG!AC10,FIND(":",SANG!AC10)+1)&amp;THGV!AC$4,"")</f>
        <v/>
      </c>
      <c r="AD9" s="483" t="str">
        <f>IF($A$38='MS-Sang'!AD9,LEFT(SANG!AD10,FIND(":",SANG!AD10)+1)&amp;THGV!AD$4,"")</f>
        <v/>
      </c>
      <c r="AE9" s="483" t="str">
        <f>IF($A$38='MS-Sang'!AE9,LEFT(SANG!AE10,FIND(":",SANG!AE10)+1)&amp;THGV!AE$4,"")</f>
        <v/>
      </c>
      <c r="AF9" s="483" t="str">
        <f>IF($A$38='MS-Sang'!AF9,LEFT(SANG!AF10,FIND(":",SANG!AF10)+1)&amp;THGV!AF$4,"")</f>
        <v/>
      </c>
      <c r="AG9" s="483" t="str">
        <f>IF($A$38='MS-Sang'!AG9,LEFT(SANG!AG10,FIND(":",SANG!AG10)+1)&amp;THGV!AG$4,"")</f>
        <v/>
      </c>
      <c r="AH9" s="483" t="str">
        <f>IF($A$38='MS-Sang'!AH9,LEFT(SANG!AH10,FIND(":",SANG!AH10)+1)&amp;THGV!AH$4,"")</f>
        <v/>
      </c>
      <c r="AI9" s="483" t="str">
        <f>IF($A$38='MS-Sang'!AI9,LEFT(SANG!AI10,FIND(":",SANG!AI10)+1)&amp;THGV!AI$4,"")</f>
        <v/>
      </c>
      <c r="AJ9" s="483" t="str">
        <f>IF($A$38='MS-Sang'!AJ9,LEFT(SANG!AJ10,FIND(":",SANG!AJ10)+1)&amp;THGV!AJ$4,"")</f>
        <v/>
      </c>
      <c r="AK9" s="483" t="str">
        <f>IF($A$38='MS-Sang'!AK9,LEFT(SANG!AK10,FIND(":",SANG!AK10)+1)&amp;THGV!AK$4,"")</f>
        <v/>
      </c>
      <c r="AL9" s="483" t="str">
        <f>IF($A$38='MS-Sang'!AL9,LEFT(SANG!AL10,FIND(":",SANG!AL10)+1)&amp;THGV!AL$4,"")</f>
        <v/>
      </c>
      <c r="AM9" s="483"/>
      <c r="AN9" s="483" t="str">
        <f t="shared" si="0"/>
        <v xml:space="preserve"> </v>
      </c>
      <c r="AO9" s="483" t="str">
        <f t="shared" si="1"/>
        <v/>
      </c>
      <c r="AP9" s="483" t="str">
        <f t="shared" si="2"/>
        <v/>
      </c>
    </row>
    <row r="10" spans="1:42" ht="15.75" thickBot="1" x14ac:dyDescent="0.25">
      <c r="A10" s="486"/>
      <c r="B10" s="487">
        <v>5</v>
      </c>
      <c r="C10" s="488" t="str">
        <f>IF($A$38='MS-Sang'!C10,LEFT(SANG!C11,FIND(":",SANG!C11)+1)&amp;THGV!C$4,"")</f>
        <v/>
      </c>
      <c r="D10" s="488" t="str">
        <f>IF($A$38='MS-Sang'!D10,LEFT(SANG!D11,FIND(":",SANG!D11)+1)&amp;THGV!D$4,"")</f>
        <v/>
      </c>
      <c r="E10" s="488" t="str">
        <f>IF($A$38='MS-Sang'!E10,LEFT(SANG!E11,FIND(":",SANG!E11)+1)&amp;THGV!E$4,"")</f>
        <v/>
      </c>
      <c r="F10" s="488" t="str">
        <f>IF($A$38='MS-Sang'!F10,LEFT(SANG!F11,FIND(":",SANG!F11)+1)&amp;THGV!F$4,"")</f>
        <v/>
      </c>
      <c r="G10" s="488" t="str">
        <f>IF($A$38='MS-Sang'!G10,LEFT(SANG!G11,FIND(":",SANG!G11)+1)&amp;THGV!G$4,"")</f>
        <v/>
      </c>
      <c r="H10" s="488" t="str">
        <f>IF($A$38='MS-Sang'!H10,LEFT(SANG!H11,FIND(":",SANG!H11)+1)&amp;THGV!H$4,"")</f>
        <v/>
      </c>
      <c r="I10" s="488" t="str">
        <f>IF($A$38='MS-Sang'!I10,LEFT(SANG!I11,FIND(":",SANG!I11)+1)&amp;THGV!I$4,"")</f>
        <v/>
      </c>
      <c r="J10" s="488" t="str">
        <f>IF($A$38='MS-Sang'!J10,LEFT(SANG!J11,FIND(":",SANG!J11)+1)&amp;THGV!J$4,"")</f>
        <v/>
      </c>
      <c r="K10" s="488" t="str">
        <f>IF($A$38='MS-Sang'!K10,LEFT(SANG!K11,FIND(":",SANG!K11)+1)&amp;THGV!K$4,"")</f>
        <v/>
      </c>
      <c r="L10" s="488" t="str">
        <f>IF($A$38='MS-Sang'!L10,LEFT(SANG!L11,FIND(":",SANG!L11)+1)&amp;THGV!L$4,"")</f>
        <v/>
      </c>
      <c r="M10" s="488" t="str">
        <f>IF($A$38='MS-Sang'!M10,LEFT(SANG!M11,FIND(":",SANG!M11)+1)&amp;THGV!M$4,"")</f>
        <v/>
      </c>
      <c r="N10" s="488" t="str">
        <f>IF($A$38='MS-Sang'!N10,LEFT(SANG!N11,FIND(":",SANG!N11)+1)&amp;THGV!N$4,"")</f>
        <v/>
      </c>
      <c r="O10" s="488" t="str">
        <f>IF($A$38='MS-Sang'!O10,LEFT(SANG!O11,FIND(":",SANG!O11)+1)&amp;THGV!O$4,"")</f>
        <v/>
      </c>
      <c r="P10" s="488" t="str">
        <f>IF($A$38='MS-Sang'!P10,LEFT(SANG!P11,FIND(":",SANG!P11)+1)&amp;THGV!P$4,"")</f>
        <v/>
      </c>
      <c r="Q10" s="488" t="str">
        <f>IF($A$38='MS-Sang'!Q10,LEFT(SANG!Q11,FIND(":",SANG!Q11)+1)&amp;THGV!Q$4,"")</f>
        <v/>
      </c>
      <c r="R10" s="488" t="str">
        <f>IF($A$38='MS-Sang'!R10,LEFT(SANG!R11,FIND(":",SANG!R11)+1)&amp;THGV!R$4,"")</f>
        <v/>
      </c>
      <c r="S10" s="488" t="str">
        <f>IF($A$38='MS-Sang'!S10,LEFT(SANG!S11,FIND(":",SANG!S11)+1)&amp;THGV!S$4,"")</f>
        <v/>
      </c>
      <c r="T10" s="488" t="str">
        <f>IF($A$38='MS-Sang'!T10,LEFT(SANG!T11,FIND(":",SANG!T11)+1)&amp;THGV!T$4,"")</f>
        <v/>
      </c>
      <c r="U10" s="488" t="str">
        <f>IF($A$38='MS-Sang'!U10,LEFT(SANG!U11,FIND(":",SANG!U11)+1)&amp;THGV!U$4,"")</f>
        <v/>
      </c>
      <c r="V10" s="488" t="str">
        <f>IF($A$38='MS-Sang'!V10,LEFT(SANG!V11,FIND(":",SANG!V11)+1)&amp;THGV!V$4,"")</f>
        <v/>
      </c>
      <c r="W10" s="488" t="str">
        <f>IF($A$38='MS-Sang'!W10,LEFT(SANG!W11,FIND(":",SANG!W11)+1)&amp;THGV!W$4,"")</f>
        <v/>
      </c>
      <c r="X10" s="488" t="str">
        <f>IF($A$38='MS-Sang'!X10,LEFT(SANG!X11,FIND(":",SANG!X11)+1)&amp;THGV!X$4,"")</f>
        <v/>
      </c>
      <c r="Y10" s="488" t="str">
        <f>IF($A$38='MS-Sang'!Y10,LEFT(SANG!Y11,FIND(":",SANG!Y11)+1)&amp;THGV!Y$4,"")</f>
        <v/>
      </c>
      <c r="Z10" s="488" t="str">
        <f>IF($A$38='MS-Sang'!Z10,LEFT(SANG!Z11,FIND(":",SANG!Z11)+1)&amp;THGV!Z$4,"")</f>
        <v/>
      </c>
      <c r="AA10" s="488" t="str">
        <f>IF($A$38='MS-Sang'!AA10,LEFT(SANG!AA11,FIND(":",SANG!AA11)+1)&amp;THGV!AA$4,"")</f>
        <v/>
      </c>
      <c r="AB10" s="488" t="str">
        <f>IF($A$38='MS-Sang'!AB10,LEFT(SANG!AB11,FIND(":",SANG!AB11)+1)&amp;THGV!AB$4,"")</f>
        <v/>
      </c>
      <c r="AC10" s="488" t="str">
        <f>IF($A$38='MS-Sang'!AC10,LEFT(SANG!AC11,FIND(":",SANG!AC11)+1)&amp;THGV!AC$4,"")</f>
        <v/>
      </c>
      <c r="AD10" s="488" t="str">
        <f>IF($A$38='MS-Sang'!AD10,LEFT(SANG!AD11,FIND(":",SANG!AD11)+1)&amp;THGV!AD$4,"")</f>
        <v/>
      </c>
      <c r="AE10" s="488" t="str">
        <f>IF($A$38='MS-Sang'!AE10,LEFT(SANG!AE11,FIND(":",SANG!AE11)+1)&amp;THGV!AE$4,"")</f>
        <v/>
      </c>
      <c r="AF10" s="488" t="str">
        <f>IF($A$38='MS-Sang'!AF10,LEFT(SANG!AF11,FIND(":",SANG!AF11)+1)&amp;THGV!AF$4,"")</f>
        <v/>
      </c>
      <c r="AG10" s="488" t="str">
        <f>IF($A$38='MS-Sang'!AG10,LEFT(SANG!AG11,FIND(":",SANG!AG11)+1)&amp;THGV!AG$4,"")</f>
        <v/>
      </c>
      <c r="AH10" s="488" t="str">
        <f>IF($A$38='MS-Sang'!AH10,LEFT(SANG!AH11,FIND(":",SANG!AH11)+1)&amp;THGV!AH$4,"")</f>
        <v/>
      </c>
      <c r="AI10" s="488" t="str">
        <f>IF($A$38='MS-Sang'!AI10,LEFT(SANG!AI11,FIND(":",SANG!AI11)+1)&amp;THGV!AI$4,"")</f>
        <v/>
      </c>
      <c r="AJ10" s="488" t="str">
        <f>IF($A$38='MS-Sang'!AJ10,LEFT(SANG!AJ11,FIND(":",SANG!AJ11)+1)&amp;THGV!AJ$4,"")</f>
        <v/>
      </c>
      <c r="AK10" s="488" t="str">
        <f>IF($A$38='MS-Sang'!AK10,LEFT(SANG!AK11,FIND(":",SANG!AK11)+1)&amp;THGV!AK$4,"")</f>
        <v/>
      </c>
      <c r="AL10" s="488" t="str">
        <f>IF($A$38='MS-Sang'!AL10,LEFT(SANG!AL11,FIND(":",SANG!AL11)+1)&amp;THGV!AL$4,"")</f>
        <v/>
      </c>
      <c r="AM10" s="488"/>
      <c r="AN10" s="488" t="str">
        <f t="shared" si="0"/>
        <v xml:space="preserve"> </v>
      </c>
      <c r="AO10" s="488" t="str">
        <f t="shared" si="1"/>
        <v/>
      </c>
      <c r="AP10" s="488" t="str">
        <f t="shared" si="2"/>
        <v/>
      </c>
    </row>
    <row r="11" spans="1:42" ht="15" x14ac:dyDescent="0.2">
      <c r="A11" s="481" t="s">
        <v>13</v>
      </c>
      <c r="B11" s="482">
        <v>1</v>
      </c>
      <c r="C11" s="489" t="str">
        <f>IF($A$38='MS-Sang'!C11,LEFT(SANG!C12,FIND(":",SANG!C12)+1)&amp;THGV!C$4,"")</f>
        <v/>
      </c>
      <c r="D11" s="489" t="str">
        <f>IF($A$38='MS-Sang'!D11,LEFT(SANG!D12,FIND(":",SANG!D12)+1)&amp;THGV!D$4,"")</f>
        <v>Văn: 10A2</v>
      </c>
      <c r="E11" s="489" t="str">
        <f>IF($A$38='MS-Sang'!E11,LEFT(SANG!E12,FIND(":",SANG!E12)+1)&amp;THGV!E$4,"")</f>
        <v/>
      </c>
      <c r="F11" s="489" t="str">
        <f>IF($A$38='MS-Sang'!F11,LEFT(SANG!F12,FIND(":",SANG!F12)+1)&amp;THGV!F$4,"")</f>
        <v/>
      </c>
      <c r="G11" s="489" t="str">
        <f>IF($A$38='MS-Sang'!G11,LEFT(SANG!G12,FIND(":",SANG!G12)+1)&amp;THGV!G$4,"")</f>
        <v/>
      </c>
      <c r="H11" s="489" t="str">
        <f>IF($A$38='MS-Sang'!H11,LEFT(SANG!H12,FIND(":",SANG!H12)+1)&amp;THGV!H$4,"")</f>
        <v/>
      </c>
      <c r="I11" s="489" t="str">
        <f>IF($A$38='MS-Sang'!I11,LEFT(SANG!I12,FIND(":",SANG!I12)+1)&amp;THGV!I$4,"")</f>
        <v/>
      </c>
      <c r="J11" s="489" t="str">
        <f>IF($A$38='MS-Sang'!J11,LEFT(SANG!J12,FIND(":",SANG!J12)+1)&amp;THGV!J$4,"")</f>
        <v/>
      </c>
      <c r="K11" s="489" t="str">
        <f>IF($A$38='MS-Sang'!K11,LEFT(SANG!K12,FIND(":",SANG!K12)+1)&amp;THGV!K$4,"")</f>
        <v/>
      </c>
      <c r="L11" s="489" t="str">
        <f>IF($A$38='MS-Sang'!L11,LEFT(SANG!L12,FIND(":",SANG!L12)+1)&amp;THGV!L$4,"")</f>
        <v/>
      </c>
      <c r="M11" s="489" t="str">
        <f>IF($A$38='MS-Sang'!M11,LEFT(SANG!M12,FIND(":",SANG!M12)+1)&amp;THGV!M$4,"")</f>
        <v/>
      </c>
      <c r="N11" s="490" t="str">
        <f>IF($A$38='MS-Sang'!N11,LEFT(SANG!N12,FIND(":",SANG!N12)+1)&amp;THGV!N$4,"")</f>
        <v/>
      </c>
      <c r="O11" s="490" t="str">
        <f>IF($A$38='MS-Sang'!O11,LEFT(SANG!O12,FIND(":",SANG!O12)+1)&amp;THGV!O$4,"")</f>
        <v/>
      </c>
      <c r="P11" s="490" t="str">
        <f>IF($A$38='MS-Sang'!P11,LEFT(SANG!P12,FIND(":",SANG!P12)+1)&amp;THGV!P$4,"")</f>
        <v/>
      </c>
      <c r="Q11" s="490" t="str">
        <f>IF($A$38='MS-Sang'!Q11,LEFT(SANG!Q12,FIND(":",SANG!Q12)+1)&amp;THGV!Q$4,"")</f>
        <v/>
      </c>
      <c r="R11" s="490" t="str">
        <f>IF($A$38='MS-Sang'!R11,LEFT(SANG!R12,FIND(":",SANG!R12)+1)&amp;THGV!R$4,"")</f>
        <v/>
      </c>
      <c r="S11" s="490" t="str">
        <f>IF($A$38='MS-Sang'!S11,LEFT(SANG!S12,FIND(":",SANG!S12)+1)&amp;THGV!S$4,"")</f>
        <v/>
      </c>
      <c r="T11" s="490" t="str">
        <f>IF($A$38='MS-Sang'!T11,LEFT(SANG!T12,FIND(":",SANG!T12)+1)&amp;THGV!T$4,"")</f>
        <v/>
      </c>
      <c r="U11" s="490" t="str">
        <f>IF($A$38='MS-Sang'!U11,LEFT(SANG!U12,FIND(":",SANG!U12)+1)&amp;THGV!U$4,"")</f>
        <v/>
      </c>
      <c r="V11" s="490" t="str">
        <f>IF($A$38='MS-Sang'!V11,LEFT(SANG!V12,FIND(":",SANG!V12)+1)&amp;THGV!V$4,"")</f>
        <v/>
      </c>
      <c r="W11" s="490" t="str">
        <f>IF($A$38='MS-Sang'!W11,LEFT(SANG!W12,FIND(":",SANG!W12)+1)&amp;THGV!W$4,"")</f>
        <v/>
      </c>
      <c r="X11" s="490" t="str">
        <f>IF($A$38='MS-Sang'!X11,LEFT(SANG!X12,FIND(":",SANG!X12)+1)&amp;THGV!X$4,"")</f>
        <v/>
      </c>
      <c r="Y11" s="490" t="str">
        <f>IF($A$38='MS-Sang'!Y11,LEFT(SANG!Y12,FIND(":",SANG!Y12)+1)&amp;THGV!Y$4,"")</f>
        <v/>
      </c>
      <c r="Z11" s="490" t="str">
        <f>IF($A$38='MS-Sang'!Z11,LEFT(SANG!Z12,FIND(":",SANG!Z12)+1)&amp;THGV!Z$4,"")</f>
        <v/>
      </c>
      <c r="AA11" s="490" t="str">
        <f>IF($A$38='MS-Sang'!AA11,LEFT(SANG!AA12,FIND(":",SANG!AA12)+1)&amp;THGV!AA$4,"")</f>
        <v/>
      </c>
      <c r="AB11" s="490" t="str">
        <f>IF($A$38='MS-Sang'!AB11,LEFT(SANG!AB12,FIND(":",SANG!AB12)+1)&amp;THGV!AB$4,"")</f>
        <v/>
      </c>
      <c r="AC11" s="490" t="str">
        <f>IF($A$38='MS-Sang'!AC11,LEFT(SANG!AC12,FIND(":",SANG!AC12)+1)&amp;THGV!AC$4,"")</f>
        <v/>
      </c>
      <c r="AD11" s="490" t="str">
        <f>IF($A$38='MS-Sang'!AD11,LEFT(SANG!AD12,FIND(":",SANG!AD12)+1)&amp;THGV!AD$4,"")</f>
        <v/>
      </c>
      <c r="AE11" s="490" t="str">
        <f>IF($A$38='MS-Sang'!AE11,LEFT(SANG!AE12,FIND(":",SANG!AE12)+1)&amp;THGV!AE$4,"")</f>
        <v/>
      </c>
      <c r="AF11" s="490" t="str">
        <f>IF($A$38='MS-Sang'!AF11,LEFT(SANG!AF12,FIND(":",SANG!AF12)+1)&amp;THGV!AF$4,"")</f>
        <v/>
      </c>
      <c r="AG11" s="490" t="str">
        <f>IF($A$38='MS-Sang'!AG11,LEFT(SANG!AG12,FIND(":",SANG!AG12)+1)&amp;THGV!AG$4,"")</f>
        <v/>
      </c>
      <c r="AH11" s="490" t="str">
        <f>IF($A$38='MS-Sang'!AH11,LEFT(SANG!AH12,FIND(":",SANG!AH12)+1)&amp;THGV!AH$4,"")</f>
        <v/>
      </c>
      <c r="AI11" s="490" t="str">
        <f>IF($A$38='MS-Sang'!AI11,LEFT(SANG!AI12,FIND(":",SANG!AI12)+1)&amp;THGV!AI$4,"")</f>
        <v/>
      </c>
      <c r="AJ11" s="490" t="str">
        <f>IF($A$38='MS-Sang'!AJ11,LEFT(SANG!AJ12,FIND(":",SANG!AJ12)+1)&amp;THGV!AJ$4,"")</f>
        <v/>
      </c>
      <c r="AK11" s="490" t="str">
        <f>IF($A$38='MS-Sang'!AK11,LEFT(SANG!AK12,FIND(":",SANG!AK12)+1)&amp;THGV!AK$4,"")</f>
        <v/>
      </c>
      <c r="AL11" s="490" t="str">
        <f>IF($A$38='MS-Sang'!AL11,LEFT(SANG!AL12,FIND(":",SANG!AL12)+1)&amp;THGV!AL$4,"")</f>
        <v/>
      </c>
      <c r="AM11" s="490"/>
      <c r="AN11" s="490" t="str">
        <f t="shared" si="0"/>
        <v xml:space="preserve"> Văn: 10A2</v>
      </c>
      <c r="AO11" s="490" t="str">
        <f t="shared" si="1"/>
        <v/>
      </c>
      <c r="AP11" s="490" t="str">
        <f t="shared" si="2"/>
        <v>Văn: 10A2</v>
      </c>
    </row>
    <row r="12" spans="1:42" ht="15" x14ac:dyDescent="0.2">
      <c r="A12" s="484"/>
      <c r="B12" s="485">
        <v>2</v>
      </c>
      <c r="C12" s="483" t="str">
        <f>IF($A$38='MS-Sang'!C12,LEFT(SANG!C13,FIND(":",SANG!C13)+1)&amp;THGV!C$4,"")</f>
        <v/>
      </c>
      <c r="D12" s="483" t="str">
        <f>IF($A$38='MS-Sang'!D12,LEFT(SANG!D13,FIND(":",SANG!D13)+1)&amp;THGV!D$4,"")</f>
        <v/>
      </c>
      <c r="E12" s="483" t="str">
        <f>IF($A$38='MS-Sang'!E12,LEFT(SANG!E13,FIND(":",SANG!E13)+1)&amp;THGV!E$4,"")</f>
        <v/>
      </c>
      <c r="F12" s="483" t="str">
        <f>IF($A$38='MS-Sang'!F12,LEFT(SANG!F13,FIND(":",SANG!F13)+1)&amp;THGV!F$4,"")</f>
        <v/>
      </c>
      <c r="G12" s="483" t="str">
        <f>IF($A$38='MS-Sang'!G12,LEFT(SANG!G13,FIND(":",SANG!G13)+1)&amp;THGV!G$4,"")</f>
        <v/>
      </c>
      <c r="H12" s="483" t="str">
        <f>IF($A$38='MS-Sang'!H12,LEFT(SANG!H13,FIND(":",SANG!H13)+1)&amp;THGV!H$4,"")</f>
        <v/>
      </c>
      <c r="I12" s="483" t="str">
        <f>IF($A$38='MS-Sang'!I12,LEFT(SANG!I13,FIND(":",SANG!I13)+1)&amp;THGV!I$4,"")</f>
        <v/>
      </c>
      <c r="J12" s="483" t="str">
        <f>IF($A$38='MS-Sang'!J12,LEFT(SANG!J13,FIND(":",SANG!J13)+1)&amp;THGV!J$4,"")</f>
        <v/>
      </c>
      <c r="K12" s="483" t="str">
        <f>IF($A$38='MS-Sang'!K12,LEFT(SANG!K13,FIND(":",SANG!K13)+1)&amp;THGV!K$4,"")</f>
        <v/>
      </c>
      <c r="L12" s="483" t="str">
        <f>IF($A$38='MS-Sang'!L12,LEFT(SANG!L13,FIND(":",SANG!L13)+1)&amp;THGV!L$4,"")</f>
        <v/>
      </c>
      <c r="M12" s="483" t="str">
        <f>IF($A$38='MS-Sang'!M12,LEFT(SANG!M13,FIND(":",SANG!M13)+1)&amp;THGV!M$4,"")</f>
        <v/>
      </c>
      <c r="N12" s="491" t="str">
        <f>IF($A$38='MS-Sang'!N12,LEFT(SANG!N13,FIND(":",SANG!N13)+1)&amp;THGV!N$4,"")</f>
        <v/>
      </c>
      <c r="O12" s="491" t="str">
        <f>IF($A$38='MS-Sang'!O12,LEFT(SANG!O13,FIND(":",SANG!O13)+1)&amp;THGV!O$4,"")</f>
        <v/>
      </c>
      <c r="P12" s="491" t="str">
        <f>IF($A$38='MS-Sang'!P12,LEFT(SANG!P13,FIND(":",SANG!P13)+1)&amp;THGV!P$4,"")</f>
        <v/>
      </c>
      <c r="Q12" s="491" t="str">
        <f>IF($A$38='MS-Sang'!Q12,LEFT(SANG!Q13,FIND(":",SANG!Q13)+1)&amp;THGV!Q$4,"")</f>
        <v>Văn: 11A4</v>
      </c>
      <c r="R12" s="491" t="str">
        <f>IF($A$38='MS-Sang'!R12,LEFT(SANG!R13,FIND(":",SANG!R13)+1)&amp;THGV!R$4,"")</f>
        <v/>
      </c>
      <c r="S12" s="491" t="str">
        <f>IF($A$38='MS-Sang'!S12,LEFT(SANG!S13,FIND(":",SANG!S13)+1)&amp;THGV!S$4,"")</f>
        <v/>
      </c>
      <c r="T12" s="491" t="str">
        <f>IF($A$38='MS-Sang'!T12,LEFT(SANG!T13,FIND(":",SANG!T13)+1)&amp;THGV!T$4,"")</f>
        <v/>
      </c>
      <c r="U12" s="491" t="str">
        <f>IF($A$38='MS-Sang'!U12,LEFT(SANG!U13,FIND(":",SANG!U13)+1)&amp;THGV!U$4,"")</f>
        <v/>
      </c>
      <c r="V12" s="491" t="str">
        <f>IF($A$38='MS-Sang'!V12,LEFT(SANG!V13,FIND(":",SANG!V13)+1)&amp;THGV!V$4,"")</f>
        <v/>
      </c>
      <c r="W12" s="491" t="str">
        <f>IF($A$38='MS-Sang'!W12,LEFT(SANG!W13,FIND(":",SANG!W13)+1)&amp;THGV!W$4,"")</f>
        <v/>
      </c>
      <c r="X12" s="491" t="str">
        <f>IF($A$38='MS-Sang'!X12,LEFT(SANG!X13,FIND(":",SANG!X13)+1)&amp;THGV!X$4,"")</f>
        <v/>
      </c>
      <c r="Y12" s="491" t="str">
        <f>IF($A$38='MS-Sang'!Y12,LEFT(SANG!Y13,FIND(":",SANG!Y13)+1)&amp;THGV!Y$4,"")</f>
        <v/>
      </c>
      <c r="Z12" s="491" t="str">
        <f>IF($A$38='MS-Sang'!Z12,LEFT(SANG!Z13,FIND(":",SANG!Z13)+1)&amp;THGV!Z$4,"")</f>
        <v/>
      </c>
      <c r="AA12" s="491" t="str">
        <f>IF($A$38='MS-Sang'!AA12,LEFT(SANG!AA13,FIND(":",SANG!AA13)+1)&amp;THGV!AA$4,"")</f>
        <v/>
      </c>
      <c r="AB12" s="491" t="str">
        <f>IF($A$38='MS-Sang'!AB12,LEFT(SANG!AB13,FIND(":",SANG!AB13)+1)&amp;THGV!AB$4,"")</f>
        <v/>
      </c>
      <c r="AC12" s="491" t="str">
        <f>IF($A$38='MS-Sang'!AC12,LEFT(SANG!AC13,FIND(":",SANG!AC13)+1)&amp;THGV!AC$4,"")</f>
        <v/>
      </c>
      <c r="AD12" s="491" t="str">
        <f>IF($A$38='MS-Sang'!AD12,LEFT(SANG!AD13,FIND(":",SANG!AD13)+1)&amp;THGV!AD$4,"")</f>
        <v/>
      </c>
      <c r="AE12" s="491" t="str">
        <f>IF($A$38='MS-Sang'!AE12,LEFT(SANG!AE13,FIND(":",SANG!AE13)+1)&amp;THGV!AE$4,"")</f>
        <v/>
      </c>
      <c r="AF12" s="491" t="str">
        <f>IF($A$38='MS-Sang'!AF12,LEFT(SANG!AF13,FIND(":",SANG!AF13)+1)&amp;THGV!AF$4,"")</f>
        <v/>
      </c>
      <c r="AG12" s="491" t="str">
        <f>IF($A$38='MS-Sang'!AG12,LEFT(SANG!AG13,FIND(":",SANG!AG13)+1)&amp;THGV!AG$4,"")</f>
        <v/>
      </c>
      <c r="AH12" s="491" t="str">
        <f>IF($A$38='MS-Sang'!AH12,LEFT(SANG!AH13,FIND(":",SANG!AH13)+1)&amp;THGV!AH$4,"")</f>
        <v/>
      </c>
      <c r="AI12" s="491" t="str">
        <f>IF($A$38='MS-Sang'!AI12,LEFT(SANG!AI13,FIND(":",SANG!AI13)+1)&amp;THGV!AI$4,"")</f>
        <v/>
      </c>
      <c r="AJ12" s="491" t="str">
        <f>IF($A$38='MS-Sang'!AJ12,LEFT(SANG!AJ13,FIND(":",SANG!AJ13)+1)&amp;THGV!AJ$4,"")</f>
        <v/>
      </c>
      <c r="AK12" s="491" t="str">
        <f>IF($A$38='MS-Sang'!AK12,LEFT(SANG!AK13,FIND(":",SANG!AK13)+1)&amp;THGV!AK$4,"")</f>
        <v/>
      </c>
      <c r="AL12" s="491" t="str">
        <f>IF($A$38='MS-Sang'!AL12,LEFT(SANG!AL13,FIND(":",SANG!AL13)+1)&amp;THGV!AL$4,"")</f>
        <v/>
      </c>
      <c r="AM12" s="491"/>
      <c r="AN12" s="491" t="str">
        <f t="shared" si="0"/>
        <v xml:space="preserve"> Văn: 11A4</v>
      </c>
      <c r="AO12" s="491" t="str">
        <f t="shared" si="1"/>
        <v/>
      </c>
      <c r="AP12" s="491" t="str">
        <f t="shared" si="2"/>
        <v>Văn: 11A4</v>
      </c>
    </row>
    <row r="13" spans="1:42" ht="15" x14ac:dyDescent="0.2">
      <c r="A13" s="484"/>
      <c r="B13" s="485">
        <v>3</v>
      </c>
      <c r="C13" s="483" t="str">
        <f>IF($A$38='MS-Sang'!C13,LEFT(SANG!C14,FIND(":",SANG!C14)+1)&amp;THGV!C$4,"")</f>
        <v/>
      </c>
      <c r="D13" s="483" t="str">
        <f>IF($A$38='MS-Sang'!D13,LEFT(SANG!D14,FIND(":",SANG!D14)+1)&amp;THGV!D$4,"")</f>
        <v/>
      </c>
      <c r="E13" s="483" t="str">
        <f>IF($A$38='MS-Sang'!E13,LEFT(SANG!E14,FIND(":",SANG!E14)+1)&amp;THGV!E$4,"")</f>
        <v/>
      </c>
      <c r="F13" s="483" t="str">
        <f>IF($A$38='MS-Sang'!F13,LEFT(SANG!F14,FIND(":",SANG!F14)+1)&amp;THGV!F$4,"")</f>
        <v/>
      </c>
      <c r="G13" s="483" t="str">
        <f>IF($A$38='MS-Sang'!G13,LEFT(SANG!G14,FIND(":",SANG!G14)+1)&amp;THGV!G$4,"")</f>
        <v/>
      </c>
      <c r="H13" s="483" t="str">
        <f>IF($A$38='MS-Sang'!H13,LEFT(SANG!H14,FIND(":",SANG!H14)+1)&amp;THGV!H$4,"")</f>
        <v/>
      </c>
      <c r="I13" s="483" t="str">
        <f>IF($A$38='MS-Sang'!I13,LEFT(SANG!I14,FIND(":",SANG!I14)+1)&amp;THGV!I$4,"")</f>
        <v/>
      </c>
      <c r="J13" s="483" t="str">
        <f>IF($A$38='MS-Sang'!J13,LEFT(SANG!J14,FIND(":",SANG!J14)+1)&amp;THGV!J$4,"")</f>
        <v/>
      </c>
      <c r="K13" s="483" t="str">
        <f>IF($A$38='MS-Sang'!K13,LEFT(SANG!K14,FIND(":",SANG!K14)+1)&amp;THGV!K$4,"")</f>
        <v/>
      </c>
      <c r="L13" s="483" t="str">
        <f>IF($A$38='MS-Sang'!L13,LEFT(SANG!L14,FIND(":",SANG!L14)+1)&amp;THGV!L$4,"")</f>
        <v/>
      </c>
      <c r="M13" s="483" t="str">
        <f>IF($A$38='MS-Sang'!M13,LEFT(SANG!M14,FIND(":",SANG!M14)+1)&amp;THGV!M$4,"")</f>
        <v/>
      </c>
      <c r="N13" s="491" t="str">
        <f>IF($A$38='MS-Sang'!N13,LEFT(SANG!N14,FIND(":",SANG!N14)+1)&amp;THGV!N$4,"")</f>
        <v/>
      </c>
      <c r="O13" s="491" t="str">
        <f>IF($A$38='MS-Sang'!O13,LEFT(SANG!O14,FIND(":",SANG!O14)+1)&amp;THGV!O$4,"")</f>
        <v/>
      </c>
      <c r="P13" s="491" t="str">
        <f>IF($A$38='MS-Sang'!P13,LEFT(SANG!P14,FIND(":",SANG!P14)+1)&amp;THGV!P$4,"")</f>
        <v/>
      </c>
      <c r="Q13" s="491" t="str">
        <f>IF($A$38='MS-Sang'!Q13,LEFT(SANG!Q14,FIND(":",SANG!Q14)+1)&amp;THGV!Q$4,"")</f>
        <v/>
      </c>
      <c r="R13" s="491" t="str">
        <f>IF($A$38='MS-Sang'!R13,LEFT(SANG!R14,FIND(":",SANG!R14)+1)&amp;THGV!R$4,"")</f>
        <v/>
      </c>
      <c r="S13" s="491" t="str">
        <f>IF($A$38='MS-Sang'!S13,LEFT(SANG!S14,FIND(":",SANG!S14)+1)&amp;THGV!S$4,"")</f>
        <v/>
      </c>
      <c r="T13" s="491" t="str">
        <f>IF($A$38='MS-Sang'!T13,LEFT(SANG!T14,FIND(":",SANG!T14)+1)&amp;THGV!T$4,"")</f>
        <v/>
      </c>
      <c r="U13" s="491" t="str">
        <f>IF($A$38='MS-Sang'!U13,LEFT(SANG!U14,FIND(":",SANG!U14)+1)&amp;THGV!U$4,"")</f>
        <v/>
      </c>
      <c r="V13" s="491" t="str">
        <f>IF($A$38='MS-Sang'!V13,LEFT(SANG!V14,FIND(":",SANG!V14)+1)&amp;THGV!V$4,"")</f>
        <v/>
      </c>
      <c r="W13" s="491" t="str">
        <f>IF($A$38='MS-Sang'!W13,LEFT(SANG!W14,FIND(":",SANG!W14)+1)&amp;THGV!W$4,"")</f>
        <v/>
      </c>
      <c r="X13" s="491" t="str">
        <f>IF($A$38='MS-Sang'!X13,LEFT(SANG!X14,FIND(":",SANG!X14)+1)&amp;THGV!X$4,"")</f>
        <v/>
      </c>
      <c r="Y13" s="491" t="str">
        <f>IF($A$38='MS-Sang'!Y13,LEFT(SANG!Y14,FIND(":",SANG!Y14)+1)&amp;THGV!Y$4,"")</f>
        <v/>
      </c>
      <c r="Z13" s="491" t="str">
        <f>IF($A$38='MS-Sang'!Z13,LEFT(SANG!Z14,FIND(":",SANG!Z14)+1)&amp;THGV!Z$4,"")</f>
        <v/>
      </c>
      <c r="AA13" s="491" t="str">
        <f>IF($A$38='MS-Sang'!AA13,LEFT(SANG!AA14,FIND(":",SANG!AA14)+1)&amp;THGV!AA$4,"")</f>
        <v/>
      </c>
      <c r="AB13" s="491" t="str">
        <f>IF($A$38='MS-Sang'!AB13,LEFT(SANG!AB14,FIND(":",SANG!AB14)+1)&amp;THGV!AB$4,"")</f>
        <v/>
      </c>
      <c r="AC13" s="491" t="str">
        <f>IF($A$38='MS-Sang'!AC13,LEFT(SANG!AC14,FIND(":",SANG!AC14)+1)&amp;THGV!AC$4,"")</f>
        <v/>
      </c>
      <c r="AD13" s="491" t="str">
        <f>IF($A$38='MS-Sang'!AD13,LEFT(SANG!AD14,FIND(":",SANG!AD14)+1)&amp;THGV!AD$4,"")</f>
        <v/>
      </c>
      <c r="AE13" s="491" t="str">
        <f>IF($A$38='MS-Sang'!AE13,LEFT(SANG!AE14,FIND(":",SANG!AE14)+1)&amp;THGV!AE$4,"")</f>
        <v/>
      </c>
      <c r="AF13" s="491" t="str">
        <f>IF($A$38='MS-Sang'!AF13,LEFT(SANG!AF14,FIND(":",SANG!AF14)+1)&amp;THGV!AF$4,"")</f>
        <v/>
      </c>
      <c r="AG13" s="491" t="str">
        <f>IF($A$38='MS-Sang'!AG13,LEFT(SANG!AG14,FIND(":",SANG!AG14)+1)&amp;THGV!AG$4,"")</f>
        <v/>
      </c>
      <c r="AH13" s="491" t="str">
        <f>IF($A$38='MS-Sang'!AH13,LEFT(SANG!AH14,FIND(":",SANG!AH14)+1)&amp;THGV!AH$4,"")</f>
        <v/>
      </c>
      <c r="AI13" s="491" t="str">
        <f>IF($A$38='MS-Sang'!AI13,LEFT(SANG!AI14,FIND(":",SANG!AI14)+1)&amp;THGV!AI$4,"")</f>
        <v/>
      </c>
      <c r="AJ13" s="491" t="str">
        <f>IF($A$38='MS-Sang'!AJ13,LEFT(SANG!AJ14,FIND(":",SANG!AJ14)+1)&amp;THGV!AJ$4,"")</f>
        <v/>
      </c>
      <c r="AK13" s="491" t="str">
        <f>IF($A$38='MS-Sang'!AK13,LEFT(SANG!AK14,FIND(":",SANG!AK14)+1)&amp;THGV!AK$4,"")</f>
        <v/>
      </c>
      <c r="AL13" s="491" t="str">
        <f>IF($A$38='MS-Sang'!AL13,LEFT(SANG!AL14,FIND(":",SANG!AL14)+1)&amp;THGV!AL$4,"")</f>
        <v/>
      </c>
      <c r="AM13" s="491"/>
      <c r="AN13" s="491" t="str">
        <f t="shared" si="0"/>
        <v xml:space="preserve"> </v>
      </c>
      <c r="AO13" s="491" t="str">
        <f t="shared" si="1"/>
        <v/>
      </c>
      <c r="AP13" s="491" t="str">
        <f t="shared" si="2"/>
        <v/>
      </c>
    </row>
    <row r="14" spans="1:42" ht="15" x14ac:dyDescent="0.2">
      <c r="A14" s="484"/>
      <c r="B14" s="485">
        <v>4</v>
      </c>
      <c r="C14" s="483" t="str">
        <f>IF($A$38='MS-Sang'!C14,LEFT(SANG!C15,FIND(":",SANG!C15)+1)&amp;THGV!C$4,"")</f>
        <v/>
      </c>
      <c r="D14" s="483" t="str">
        <f>IF($A$38='MS-Sang'!D14,LEFT(SANG!D15,FIND(":",SANG!D15)+1)&amp;THGV!D$4,"")</f>
        <v/>
      </c>
      <c r="E14" s="483" t="str">
        <f>IF($A$38='MS-Sang'!E14,LEFT(SANG!E15,FIND(":",SANG!E15)+1)&amp;THGV!E$4,"")</f>
        <v/>
      </c>
      <c r="F14" s="483" t="str">
        <f>IF($A$38='MS-Sang'!F14,LEFT(SANG!F15,FIND(":",SANG!F15)+1)&amp;THGV!F$4,"")</f>
        <v/>
      </c>
      <c r="G14" s="483" t="str">
        <f>IF($A$38='MS-Sang'!G14,LEFT(SANG!G15,FIND(":",SANG!G15)+1)&amp;THGV!G$4,"")</f>
        <v/>
      </c>
      <c r="H14" s="483" t="str">
        <f>IF($A$38='MS-Sang'!H14,LEFT(SANG!H15,FIND(":",SANG!H15)+1)&amp;THGV!H$4,"")</f>
        <v/>
      </c>
      <c r="I14" s="483" t="str">
        <f>IF($A$38='MS-Sang'!I14,LEFT(SANG!I15,FIND(":",SANG!I15)+1)&amp;THGV!I$4,"")</f>
        <v/>
      </c>
      <c r="J14" s="483" t="str">
        <f>IF($A$38='MS-Sang'!J14,LEFT(SANG!J15,FIND(":",SANG!J15)+1)&amp;THGV!J$4,"")</f>
        <v/>
      </c>
      <c r="K14" s="483" t="str">
        <f>IF($A$38='MS-Sang'!K14,LEFT(SANG!K15,FIND(":",SANG!K15)+1)&amp;THGV!K$4,"")</f>
        <v/>
      </c>
      <c r="L14" s="483" t="str">
        <f>IF($A$38='MS-Sang'!L14,LEFT(SANG!L15,FIND(":",SANG!L15)+1)&amp;THGV!L$4,"")</f>
        <v/>
      </c>
      <c r="M14" s="483" t="str">
        <f>IF($A$38='MS-Sang'!M14,LEFT(SANG!M15,FIND(":",SANG!M15)+1)&amp;THGV!M$4,"")</f>
        <v/>
      </c>
      <c r="N14" s="491" t="str">
        <f>IF($A$38='MS-Sang'!N14,LEFT(SANG!N15,FIND(":",SANG!N15)+1)&amp;THGV!N$4,"")</f>
        <v/>
      </c>
      <c r="O14" s="491" t="str">
        <f>IF($A$38='MS-Sang'!O14,LEFT(SANG!O15,FIND(":",SANG!O15)+1)&amp;THGV!O$4,"")</f>
        <v/>
      </c>
      <c r="P14" s="491" t="str">
        <f>IF($A$38='MS-Sang'!P14,LEFT(SANG!P15,FIND(":",SANG!P15)+1)&amp;THGV!P$4,"")</f>
        <v/>
      </c>
      <c r="Q14" s="491" t="str">
        <f>IF($A$38='MS-Sang'!Q14,LEFT(SANG!Q15,FIND(":",SANG!Q15)+1)&amp;THGV!Q$4,"")</f>
        <v/>
      </c>
      <c r="R14" s="491" t="str">
        <f>IF($A$38='MS-Sang'!R14,LEFT(SANG!R15,FIND(":",SANG!R15)+1)&amp;THGV!R$4,"")</f>
        <v/>
      </c>
      <c r="S14" s="491" t="str">
        <f>IF($A$38='MS-Sang'!S14,LEFT(SANG!S15,FIND(":",SANG!S15)+1)&amp;THGV!S$4,"")</f>
        <v/>
      </c>
      <c r="T14" s="491" t="str">
        <f>IF($A$38='MS-Sang'!T14,LEFT(SANG!T15,FIND(":",SANG!T15)+1)&amp;THGV!T$4,"")</f>
        <v/>
      </c>
      <c r="U14" s="491" t="str">
        <f>IF($A$38='MS-Sang'!U14,LEFT(SANG!U15,FIND(":",SANG!U15)+1)&amp;THGV!U$4,"")</f>
        <v/>
      </c>
      <c r="V14" s="491" t="str">
        <f>IF($A$38='MS-Sang'!V14,LEFT(SANG!V15,FIND(":",SANG!V15)+1)&amp;THGV!V$4,"")</f>
        <v/>
      </c>
      <c r="W14" s="491" t="str">
        <f>IF($A$38='MS-Sang'!W14,LEFT(SANG!W15,FIND(":",SANG!W15)+1)&amp;THGV!W$4,"")</f>
        <v/>
      </c>
      <c r="X14" s="491" t="str">
        <f>IF($A$38='MS-Sang'!X14,LEFT(SANG!X15,FIND(":",SANG!X15)+1)&amp;THGV!X$4,"")</f>
        <v/>
      </c>
      <c r="Y14" s="491" t="str">
        <f>IF($A$38='MS-Sang'!Y14,LEFT(SANG!Y15,FIND(":",SANG!Y15)+1)&amp;THGV!Y$4,"")</f>
        <v/>
      </c>
      <c r="Z14" s="491" t="str">
        <f>IF($A$38='MS-Sang'!Z14,LEFT(SANG!Z15,FIND(":",SANG!Z15)+1)&amp;THGV!Z$4,"")</f>
        <v/>
      </c>
      <c r="AA14" s="491" t="str">
        <f>IF($A$38='MS-Sang'!AA14,LEFT(SANG!AA15,FIND(":",SANG!AA15)+1)&amp;THGV!AA$4,"")</f>
        <v/>
      </c>
      <c r="AB14" s="491" t="str">
        <f>IF($A$38='MS-Sang'!AB14,LEFT(SANG!AB15,FIND(":",SANG!AB15)+1)&amp;THGV!AB$4,"")</f>
        <v/>
      </c>
      <c r="AC14" s="491" t="str">
        <f>IF($A$38='MS-Sang'!AC14,LEFT(SANG!AC15,FIND(":",SANG!AC15)+1)&amp;THGV!AC$4,"")</f>
        <v/>
      </c>
      <c r="AD14" s="491" t="str">
        <f>IF($A$38='MS-Sang'!AD14,LEFT(SANG!AD15,FIND(":",SANG!AD15)+1)&amp;THGV!AD$4,"")</f>
        <v/>
      </c>
      <c r="AE14" s="491" t="str">
        <f>IF($A$38='MS-Sang'!AE14,LEFT(SANG!AE15,FIND(":",SANG!AE15)+1)&amp;THGV!AE$4,"")</f>
        <v/>
      </c>
      <c r="AF14" s="491" t="str">
        <f>IF($A$38='MS-Sang'!AF14,LEFT(SANG!AF15,FIND(":",SANG!AF15)+1)&amp;THGV!AF$4,"")</f>
        <v/>
      </c>
      <c r="AG14" s="491" t="str">
        <f>IF($A$38='MS-Sang'!AG14,LEFT(SANG!AG15,FIND(":",SANG!AG15)+1)&amp;THGV!AG$4,"")</f>
        <v/>
      </c>
      <c r="AH14" s="491" t="str">
        <f>IF($A$38='MS-Sang'!AH14,LEFT(SANG!AH15,FIND(":",SANG!AH15)+1)&amp;THGV!AH$4,"")</f>
        <v/>
      </c>
      <c r="AI14" s="491" t="str">
        <f>IF($A$38='MS-Sang'!AI14,LEFT(SANG!AI15,FIND(":",SANG!AI15)+1)&amp;THGV!AI$4,"")</f>
        <v/>
      </c>
      <c r="AJ14" s="491" t="str">
        <f>IF($A$38='MS-Sang'!AJ14,LEFT(SANG!AJ15,FIND(":",SANG!AJ15)+1)&amp;THGV!AJ$4,"")</f>
        <v/>
      </c>
      <c r="AK14" s="491" t="str">
        <f>IF($A$38='MS-Sang'!AK14,LEFT(SANG!AK15,FIND(":",SANG!AK15)+1)&amp;THGV!AK$4,"")</f>
        <v/>
      </c>
      <c r="AL14" s="491" t="str">
        <f>IF($A$38='MS-Sang'!AL14,LEFT(SANG!AL15,FIND(":",SANG!AL15)+1)&amp;THGV!AL$4,"")</f>
        <v/>
      </c>
      <c r="AM14" s="491"/>
      <c r="AN14" s="491" t="str">
        <f t="shared" si="0"/>
        <v xml:space="preserve"> </v>
      </c>
      <c r="AO14" s="491" t="str">
        <f t="shared" si="1"/>
        <v/>
      </c>
      <c r="AP14" s="491" t="str">
        <f t="shared" si="2"/>
        <v/>
      </c>
    </row>
    <row r="15" spans="1:42" ht="15.75" thickBot="1" x14ac:dyDescent="0.25">
      <c r="A15" s="486"/>
      <c r="B15" s="487">
        <v>5</v>
      </c>
      <c r="C15" s="488" t="str">
        <f>IF($A$38='MS-Sang'!C15,LEFT(SANG!C16,FIND(":",SANG!C16)+1)&amp;THGV!C$4,"")</f>
        <v/>
      </c>
      <c r="D15" s="488" t="str">
        <f>IF($A$38='MS-Sang'!D15,LEFT(SANG!D16,FIND(":",SANG!D16)+1)&amp;THGV!D$4,"")</f>
        <v/>
      </c>
      <c r="E15" s="488" t="str">
        <f>IF($A$38='MS-Sang'!E15,LEFT(SANG!E16,FIND(":",SANG!E16)+1)&amp;THGV!E$4,"")</f>
        <v/>
      </c>
      <c r="F15" s="488" t="str">
        <f>IF($A$38='MS-Sang'!F15,LEFT(SANG!F16,FIND(":",SANG!F16)+1)&amp;THGV!F$4,"")</f>
        <v/>
      </c>
      <c r="G15" s="488" t="str">
        <f>IF($A$38='MS-Sang'!G15,LEFT(SANG!G16,FIND(":",SANG!G16)+1)&amp;THGV!G$4,"")</f>
        <v/>
      </c>
      <c r="H15" s="488" t="str">
        <f>IF($A$38='MS-Sang'!H15,LEFT(SANG!H16,FIND(":",SANG!H16)+1)&amp;THGV!H$4,"")</f>
        <v/>
      </c>
      <c r="I15" s="488" t="str">
        <f>IF($A$38='MS-Sang'!I15,LEFT(SANG!I16,FIND(":",SANG!I16)+1)&amp;THGV!I$4,"")</f>
        <v/>
      </c>
      <c r="J15" s="488" t="str">
        <f>IF($A$38='MS-Sang'!J15,LEFT(SANG!J16,FIND(":",SANG!J16)+1)&amp;THGV!J$4,"")</f>
        <v/>
      </c>
      <c r="K15" s="488" t="str">
        <f>IF($A$38='MS-Sang'!K15,LEFT(SANG!K16,FIND(":",SANG!K16)+1)&amp;THGV!K$4,"")</f>
        <v/>
      </c>
      <c r="L15" s="488" t="str">
        <f>IF($A$38='MS-Sang'!L15,LEFT(SANG!L16,FIND(":",SANG!L16)+1)&amp;THGV!L$4,"")</f>
        <v/>
      </c>
      <c r="M15" s="488" t="str">
        <f>IF($A$38='MS-Sang'!M15,LEFT(SANG!M16,FIND(":",SANG!M16)+1)&amp;THGV!M$4,"")</f>
        <v/>
      </c>
      <c r="N15" s="492" t="str">
        <f>IF($A$38='MS-Sang'!N15,LEFT(SANG!N16,FIND(":",SANG!N16)+1)&amp;THGV!N$4,"")</f>
        <v/>
      </c>
      <c r="O15" s="492" t="str">
        <f>IF($A$38='MS-Sang'!O15,LEFT(SANG!O16,FIND(":",SANG!O16)+1)&amp;THGV!O$4,"")</f>
        <v/>
      </c>
      <c r="P15" s="492" t="str">
        <f>IF($A$38='MS-Sang'!P15,LEFT(SANG!P16,FIND(":",SANG!P16)+1)&amp;THGV!P$4,"")</f>
        <v/>
      </c>
      <c r="Q15" s="492" t="str">
        <f>IF($A$38='MS-Sang'!Q15,LEFT(SANG!Q16,FIND(":",SANG!Q16)+1)&amp;THGV!Q$4,"")</f>
        <v/>
      </c>
      <c r="R15" s="492" t="str">
        <f>IF($A$38='MS-Sang'!R15,LEFT(SANG!R16,FIND(":",SANG!R16)+1)&amp;THGV!R$4,"")</f>
        <v/>
      </c>
      <c r="S15" s="492" t="str">
        <f>IF($A$38='MS-Sang'!S15,LEFT(SANG!S16,FIND(":",SANG!S16)+1)&amp;THGV!S$4,"")</f>
        <v/>
      </c>
      <c r="T15" s="492" t="str">
        <f>IF($A$38='MS-Sang'!T15,LEFT(SANG!T16,FIND(":",SANG!T16)+1)&amp;THGV!T$4,"")</f>
        <v/>
      </c>
      <c r="U15" s="492" t="str">
        <f>IF($A$38='MS-Sang'!U15,LEFT(SANG!U16,FIND(":",SANG!U16)+1)&amp;THGV!U$4,"")</f>
        <v/>
      </c>
      <c r="V15" s="492" t="str">
        <f>IF($A$38='MS-Sang'!V15,LEFT(SANG!V16,FIND(":",SANG!V16)+1)&amp;THGV!V$4,"")</f>
        <v/>
      </c>
      <c r="W15" s="492" t="str">
        <f>IF($A$38='MS-Sang'!W15,LEFT(SANG!W16,FIND(":",SANG!W16)+1)&amp;THGV!W$4,"")</f>
        <v/>
      </c>
      <c r="X15" s="492" t="str">
        <f>IF($A$38='MS-Sang'!X15,LEFT(SANG!X16,FIND(":",SANG!X16)+1)&amp;THGV!X$4,"")</f>
        <v/>
      </c>
      <c r="Y15" s="492" t="str">
        <f>IF($A$38='MS-Sang'!Y15,LEFT(SANG!Y16,FIND(":",SANG!Y16)+1)&amp;THGV!Y$4,"")</f>
        <v/>
      </c>
      <c r="Z15" s="492" t="str">
        <f>IF($A$38='MS-Sang'!Z15,LEFT(SANG!Z16,FIND(":",SANG!Z16)+1)&amp;THGV!Z$4,"")</f>
        <v/>
      </c>
      <c r="AA15" s="492" t="str">
        <f>IF($A$38='MS-Sang'!AA15,LEFT(SANG!AA16,FIND(":",SANG!AA16)+1)&amp;THGV!AA$4,"")</f>
        <v/>
      </c>
      <c r="AB15" s="492" t="str">
        <f>IF($A$38='MS-Sang'!AB15,LEFT(SANG!AB16,FIND(":",SANG!AB16)+1)&amp;THGV!AB$4,"")</f>
        <v/>
      </c>
      <c r="AC15" s="492" t="str">
        <f>IF($A$38='MS-Sang'!AC15,LEFT(SANG!AC16,FIND(":",SANG!AC16)+1)&amp;THGV!AC$4,"")</f>
        <v/>
      </c>
      <c r="AD15" s="492" t="str">
        <f>IF($A$38='MS-Sang'!AD15,LEFT(SANG!AD16,FIND(":",SANG!AD16)+1)&amp;THGV!AD$4,"")</f>
        <v/>
      </c>
      <c r="AE15" s="492" t="str">
        <f>IF($A$38='MS-Sang'!AE15,LEFT(SANG!AE16,FIND(":",SANG!AE16)+1)&amp;THGV!AE$4,"")</f>
        <v/>
      </c>
      <c r="AF15" s="492" t="str">
        <f>IF($A$38='MS-Sang'!AF15,LEFT(SANG!AF16,FIND(":",SANG!AF16)+1)&amp;THGV!AF$4,"")</f>
        <v/>
      </c>
      <c r="AG15" s="492" t="str">
        <f>IF($A$38='MS-Sang'!AG15,LEFT(SANG!AG16,FIND(":",SANG!AG16)+1)&amp;THGV!AG$4,"")</f>
        <v/>
      </c>
      <c r="AH15" s="492" t="str">
        <f>IF($A$38='MS-Sang'!AH15,LEFT(SANG!AH16,FIND(":",SANG!AH16)+1)&amp;THGV!AH$4,"")</f>
        <v/>
      </c>
      <c r="AI15" s="492" t="str">
        <f>IF($A$38='MS-Sang'!AI15,LEFT(SANG!AI16,FIND(":",SANG!AI16)+1)&amp;THGV!AI$4,"")</f>
        <v/>
      </c>
      <c r="AJ15" s="492" t="str">
        <f>IF($A$38='MS-Sang'!AJ15,LEFT(SANG!AJ16,FIND(":",SANG!AJ16)+1)&amp;THGV!AJ$4,"")</f>
        <v/>
      </c>
      <c r="AK15" s="492" t="str">
        <f>IF($A$38='MS-Sang'!AK15,LEFT(SANG!AK16,FIND(":",SANG!AK16)+1)&amp;THGV!AK$4,"")</f>
        <v/>
      </c>
      <c r="AL15" s="492" t="str">
        <f>IF($A$38='MS-Sang'!AL15,LEFT(SANG!AL16,FIND(":",SANG!AL16)+1)&amp;THGV!AL$4,"")</f>
        <v/>
      </c>
      <c r="AM15" s="492"/>
      <c r="AN15" s="492" t="str">
        <f t="shared" si="0"/>
        <v xml:space="preserve"> </v>
      </c>
      <c r="AO15" s="492" t="str">
        <f t="shared" si="1"/>
        <v/>
      </c>
      <c r="AP15" s="492" t="str">
        <f t="shared" si="2"/>
        <v/>
      </c>
    </row>
    <row r="16" spans="1:42" ht="15" x14ac:dyDescent="0.2">
      <c r="A16" s="481" t="s">
        <v>17</v>
      </c>
      <c r="B16" s="482">
        <v>1</v>
      </c>
      <c r="C16" s="489" t="str">
        <f>IF($A$38='MS-Sang'!C16,LEFT(SANG!C17,FIND(":",SANG!C17)+1)&amp;THGV!C$4,"")</f>
        <v/>
      </c>
      <c r="D16" s="489" t="str">
        <f>IF($A$38='MS-Sang'!D16,LEFT(SANG!D17,FIND(":",SANG!D17)+1)&amp;THGV!D$4,"")</f>
        <v/>
      </c>
      <c r="E16" s="489" t="str">
        <f>IF($A$38='MS-Sang'!E16,LEFT(SANG!E17,FIND(":",SANG!E17)+1)&amp;THGV!E$4,"")</f>
        <v/>
      </c>
      <c r="F16" s="489" t="str">
        <f>IF($A$38='MS-Sang'!F16,LEFT(SANG!F17,FIND(":",SANG!F17)+1)&amp;THGV!F$4,"")</f>
        <v/>
      </c>
      <c r="G16" s="489" t="str">
        <f>IF($A$38='MS-Sang'!G16,LEFT(SANG!G17,FIND(":",SANG!G17)+1)&amp;THGV!G$4,"")</f>
        <v/>
      </c>
      <c r="H16" s="489" t="str">
        <f>IF($A$38='MS-Sang'!H16,LEFT(SANG!H17,FIND(":",SANG!H17)+1)&amp;THGV!H$4,"")</f>
        <v/>
      </c>
      <c r="I16" s="489" t="str">
        <f>IF($A$38='MS-Sang'!I16,LEFT(SANG!I17,FIND(":",SANG!I17)+1)&amp;THGV!I$4,"")</f>
        <v/>
      </c>
      <c r="J16" s="489" t="str">
        <f>IF($A$38='MS-Sang'!J16,LEFT(SANG!J17,FIND(":",SANG!J17)+1)&amp;THGV!J$4,"")</f>
        <v/>
      </c>
      <c r="K16" s="489" t="str">
        <f>IF($A$38='MS-Sang'!K16,LEFT(SANG!K17,FIND(":",SANG!K17)+1)&amp;THGV!K$4,"")</f>
        <v/>
      </c>
      <c r="L16" s="489" t="str">
        <f>IF($A$38='MS-Sang'!L16,LEFT(SANG!L17,FIND(":",SANG!L17)+1)&amp;THGV!L$4,"")</f>
        <v/>
      </c>
      <c r="M16" s="489" t="str">
        <f>IF($A$38='MS-Sang'!M16,LEFT(SANG!M17,FIND(":",SANG!M17)+1)&amp;THGV!M$4,"")</f>
        <v/>
      </c>
      <c r="N16" s="490" t="str">
        <f>IF($A$38='MS-Sang'!N16,LEFT(SANG!N17,FIND(":",SANG!N17)+1)&amp;THGV!N$4,"")</f>
        <v/>
      </c>
      <c r="O16" s="490" t="str">
        <f>IF($A$38='MS-Sang'!O16,LEFT(SANG!O17,FIND(":",SANG!O17)+1)&amp;THGV!O$4,"")</f>
        <v/>
      </c>
      <c r="P16" s="490" t="str">
        <f>IF($A$38='MS-Sang'!P16,LEFT(SANG!P17,FIND(":",SANG!P17)+1)&amp;THGV!P$4,"")</f>
        <v/>
      </c>
      <c r="Q16" s="490" t="str">
        <f>IF($A$38='MS-Sang'!Q16,LEFT(SANG!Q17,FIND(":",SANG!Q17)+1)&amp;THGV!Q$4,"")</f>
        <v>Văn: 11A4</v>
      </c>
      <c r="R16" s="490" t="str">
        <f>IF($A$38='MS-Sang'!R16,LEFT(SANG!R17,FIND(":",SANG!R17)+1)&amp;THGV!R$4,"")</f>
        <v/>
      </c>
      <c r="S16" s="490" t="str">
        <f>IF($A$38='MS-Sang'!S16,LEFT(SANG!S17,FIND(":",SANG!S17)+1)&amp;THGV!S$4,"")</f>
        <v/>
      </c>
      <c r="T16" s="490" t="str">
        <f>IF($A$38='MS-Sang'!T16,LEFT(SANG!T17,FIND(":",SANG!T17)+1)&amp;THGV!T$4,"")</f>
        <v/>
      </c>
      <c r="U16" s="490" t="str">
        <f>IF($A$38='MS-Sang'!U16,LEFT(SANG!U17,FIND(":",SANG!U17)+1)&amp;THGV!U$4,"")</f>
        <v/>
      </c>
      <c r="V16" s="490" t="str">
        <f>IF($A$38='MS-Sang'!V16,LEFT(SANG!V17,FIND(":",SANG!V17)+1)&amp;THGV!V$4,"")</f>
        <v/>
      </c>
      <c r="W16" s="490" t="str">
        <f>IF($A$38='MS-Sang'!W16,LEFT(SANG!W17,FIND(":",SANG!W17)+1)&amp;THGV!W$4,"")</f>
        <v/>
      </c>
      <c r="X16" s="490" t="str">
        <f>IF($A$38='MS-Sang'!X16,LEFT(SANG!X17,FIND(":",SANG!X17)+1)&amp;THGV!X$4,"")</f>
        <v/>
      </c>
      <c r="Y16" s="490" t="str">
        <f>IF($A$38='MS-Sang'!Y16,LEFT(SANG!Y17,FIND(":",SANG!Y17)+1)&amp;THGV!Y$4,"")</f>
        <v/>
      </c>
      <c r="Z16" s="490" t="str">
        <f>IF($A$38='MS-Sang'!Z16,LEFT(SANG!Z17,FIND(":",SANG!Z17)+1)&amp;THGV!Z$4,"")</f>
        <v/>
      </c>
      <c r="AA16" s="490" t="str">
        <f>IF($A$38='MS-Sang'!AA16,LEFT(SANG!AA17,FIND(":",SANG!AA17)+1)&amp;THGV!AA$4,"")</f>
        <v/>
      </c>
      <c r="AB16" s="490" t="str">
        <f>IF($A$38='MS-Sang'!AB16,LEFT(SANG!AB17,FIND(":",SANG!AB17)+1)&amp;THGV!AB$4,"")</f>
        <v/>
      </c>
      <c r="AC16" s="490" t="str">
        <f>IF($A$38='MS-Sang'!AC16,LEFT(SANG!AC17,FIND(":",SANG!AC17)+1)&amp;THGV!AC$4,"")</f>
        <v/>
      </c>
      <c r="AD16" s="490" t="str">
        <f>IF($A$38='MS-Sang'!AD16,LEFT(SANG!AD17,FIND(":",SANG!AD17)+1)&amp;THGV!AD$4,"")</f>
        <v/>
      </c>
      <c r="AE16" s="490" t="str">
        <f>IF($A$38='MS-Sang'!AE16,LEFT(SANG!AE17,FIND(":",SANG!AE17)+1)&amp;THGV!AE$4,"")</f>
        <v/>
      </c>
      <c r="AF16" s="490" t="str">
        <f>IF($A$38='MS-Sang'!AF16,LEFT(SANG!AF17,FIND(":",SANG!AF17)+1)&amp;THGV!AF$4,"")</f>
        <v/>
      </c>
      <c r="AG16" s="490" t="str">
        <f>IF($A$38='MS-Sang'!AG16,LEFT(SANG!AG17,FIND(":",SANG!AG17)+1)&amp;THGV!AG$4,"")</f>
        <v/>
      </c>
      <c r="AH16" s="490" t="str">
        <f>IF($A$38='MS-Sang'!AH16,LEFT(SANG!AH17,FIND(":",SANG!AH17)+1)&amp;THGV!AH$4,"")</f>
        <v/>
      </c>
      <c r="AI16" s="490" t="str">
        <f>IF($A$38='MS-Sang'!AI16,LEFT(SANG!AI17,FIND(":",SANG!AI17)+1)&amp;THGV!AI$4,"")</f>
        <v/>
      </c>
      <c r="AJ16" s="490" t="str">
        <f>IF($A$38='MS-Sang'!AJ16,LEFT(SANG!AJ17,FIND(":",SANG!AJ17)+1)&amp;THGV!AJ$4,"")</f>
        <v/>
      </c>
      <c r="AK16" s="490" t="str">
        <f>IF($A$38='MS-Sang'!AK16,LEFT(SANG!AK17,FIND(":",SANG!AK17)+1)&amp;THGV!AK$4,"")</f>
        <v/>
      </c>
      <c r="AL16" s="490" t="str">
        <f>IF($A$38='MS-Sang'!AL16,LEFT(SANG!AL17,FIND(":",SANG!AL17)+1)&amp;THGV!AL$4,"")</f>
        <v/>
      </c>
      <c r="AM16" s="490"/>
      <c r="AN16" s="490" t="str">
        <f t="shared" si="0"/>
        <v xml:space="preserve"> Văn: 11A4</v>
      </c>
      <c r="AO16" s="490" t="str">
        <f t="shared" si="1"/>
        <v/>
      </c>
      <c r="AP16" s="490" t="str">
        <f t="shared" si="2"/>
        <v>Văn: 11A4</v>
      </c>
    </row>
    <row r="17" spans="1:42" ht="15" x14ac:dyDescent="0.2">
      <c r="A17" s="484"/>
      <c r="B17" s="485">
        <v>2</v>
      </c>
      <c r="C17" s="483" t="str">
        <f>IF($A$38='MS-Sang'!C17,LEFT(SANG!C18,FIND(":",SANG!C18)+1)&amp;THGV!C$4,"")</f>
        <v/>
      </c>
      <c r="D17" s="483" t="str">
        <f>IF($A$38='MS-Sang'!D17,LEFT(SANG!D18,FIND(":",SANG!D18)+1)&amp;THGV!D$4,"")</f>
        <v/>
      </c>
      <c r="E17" s="483" t="str">
        <f>IF($A$38='MS-Sang'!E17,LEFT(SANG!E18,FIND(":",SANG!E18)+1)&amp;THGV!E$4,"")</f>
        <v/>
      </c>
      <c r="F17" s="483" t="str">
        <f>IF($A$38='MS-Sang'!F17,LEFT(SANG!F18,FIND(":",SANG!F18)+1)&amp;THGV!F$4,"")</f>
        <v/>
      </c>
      <c r="G17" s="483" t="str">
        <f>IF($A$38='MS-Sang'!G17,LEFT(SANG!G18,FIND(":",SANG!G18)+1)&amp;THGV!G$4,"")</f>
        <v/>
      </c>
      <c r="H17" s="483" t="str">
        <f>IF($A$38='MS-Sang'!H17,LEFT(SANG!H18,FIND(":",SANG!H18)+1)&amp;THGV!H$4,"")</f>
        <v/>
      </c>
      <c r="I17" s="483" t="str">
        <f>IF($A$38='MS-Sang'!I17,LEFT(SANG!I18,FIND(":",SANG!I18)+1)&amp;THGV!I$4,"")</f>
        <v/>
      </c>
      <c r="J17" s="483" t="str">
        <f>IF($A$38='MS-Sang'!J17,LEFT(SANG!J18,FIND(":",SANG!J18)+1)&amp;THGV!J$4,"")</f>
        <v/>
      </c>
      <c r="K17" s="483" t="str">
        <f>IF($A$38='MS-Sang'!K17,LEFT(SANG!K18,FIND(":",SANG!K18)+1)&amp;THGV!K$4,"")</f>
        <v/>
      </c>
      <c r="L17" s="483" t="str">
        <f>IF($A$38='MS-Sang'!L17,LEFT(SANG!L18,FIND(":",SANG!L18)+1)&amp;THGV!L$4,"")</f>
        <v/>
      </c>
      <c r="M17" s="483" t="str">
        <f>IF($A$38='MS-Sang'!M17,LEFT(SANG!M18,FIND(":",SANG!M18)+1)&amp;THGV!M$4,"")</f>
        <v/>
      </c>
      <c r="N17" s="491" t="str">
        <f>IF($A$38='MS-Sang'!N17,LEFT(SANG!N18,FIND(":",SANG!N18)+1)&amp;THGV!N$4,"")</f>
        <v/>
      </c>
      <c r="O17" s="491" t="str">
        <f>IF($A$38='MS-Sang'!O17,LEFT(SANG!O18,FIND(":",SANG!O18)+1)&amp;THGV!O$4,"")</f>
        <v/>
      </c>
      <c r="P17" s="491" t="str">
        <f>IF($A$38='MS-Sang'!P17,LEFT(SANG!P18,FIND(":",SANG!P18)+1)&amp;THGV!P$4,"")</f>
        <v/>
      </c>
      <c r="Q17" s="491" t="str">
        <f>IF($A$38='MS-Sang'!Q17,LEFT(SANG!Q18,FIND(":",SANG!Q18)+1)&amp;THGV!Q$4,"")</f>
        <v/>
      </c>
      <c r="R17" s="491" t="str">
        <f>IF($A$38='MS-Sang'!R17,LEFT(SANG!R18,FIND(":",SANG!R18)+1)&amp;THGV!R$4,"")</f>
        <v/>
      </c>
      <c r="S17" s="491" t="str">
        <f>IF($A$38='MS-Sang'!S17,LEFT(SANG!S18,FIND(":",SANG!S18)+1)&amp;THGV!S$4,"")</f>
        <v/>
      </c>
      <c r="T17" s="491" t="str">
        <f>IF($A$38='MS-Sang'!T17,LEFT(SANG!T18,FIND(":",SANG!T18)+1)&amp;THGV!T$4,"")</f>
        <v/>
      </c>
      <c r="U17" s="491" t="str">
        <f>IF($A$38='MS-Sang'!U17,LEFT(SANG!U18,FIND(":",SANG!U18)+1)&amp;THGV!U$4,"")</f>
        <v/>
      </c>
      <c r="V17" s="491" t="str">
        <f>IF($A$38='MS-Sang'!V17,LEFT(SANG!V18,FIND(":",SANG!V18)+1)&amp;THGV!V$4,"")</f>
        <v/>
      </c>
      <c r="W17" s="491" t="str">
        <f>IF($A$38='MS-Sang'!W17,LEFT(SANG!W18,FIND(":",SANG!W18)+1)&amp;THGV!W$4,"")</f>
        <v/>
      </c>
      <c r="X17" s="491" t="str">
        <f>IF($A$38='MS-Sang'!X17,LEFT(SANG!X18,FIND(":",SANG!X18)+1)&amp;THGV!X$4,"")</f>
        <v/>
      </c>
      <c r="Y17" s="491" t="str">
        <f>IF($A$38='MS-Sang'!Y17,LEFT(SANG!Y18,FIND(":",SANG!Y18)+1)&amp;THGV!Y$4,"")</f>
        <v/>
      </c>
      <c r="Z17" s="491" t="str">
        <f>IF($A$38='MS-Sang'!Z17,LEFT(SANG!Z18,FIND(":",SANG!Z18)+1)&amp;THGV!Z$4,"")</f>
        <v/>
      </c>
      <c r="AA17" s="491" t="str">
        <f>IF($A$38='MS-Sang'!AA17,LEFT(SANG!AA18,FIND(":",SANG!AA18)+1)&amp;THGV!AA$4,"")</f>
        <v/>
      </c>
      <c r="AB17" s="491" t="str">
        <f>IF($A$38='MS-Sang'!AB17,LEFT(SANG!AB18,FIND(":",SANG!AB18)+1)&amp;THGV!AB$4,"")</f>
        <v/>
      </c>
      <c r="AC17" s="491" t="str">
        <f>IF($A$38='MS-Sang'!AC17,LEFT(SANG!AC18,FIND(":",SANG!AC18)+1)&amp;THGV!AC$4,"")</f>
        <v/>
      </c>
      <c r="AD17" s="491" t="str">
        <f>IF($A$38='MS-Sang'!AD17,LEFT(SANG!AD18,FIND(":",SANG!AD18)+1)&amp;THGV!AD$4,"")</f>
        <v/>
      </c>
      <c r="AE17" s="491" t="str">
        <f>IF($A$38='MS-Sang'!AE17,LEFT(SANG!AE18,FIND(":",SANG!AE18)+1)&amp;THGV!AE$4,"")</f>
        <v/>
      </c>
      <c r="AF17" s="491" t="str">
        <f>IF($A$38='MS-Sang'!AF17,LEFT(SANG!AF18,FIND(":",SANG!AF18)+1)&amp;THGV!AF$4,"")</f>
        <v/>
      </c>
      <c r="AG17" s="491" t="str">
        <f>IF($A$38='MS-Sang'!AG17,LEFT(SANG!AG18,FIND(":",SANG!AG18)+1)&amp;THGV!AG$4,"")</f>
        <v/>
      </c>
      <c r="AH17" s="491" t="str">
        <f>IF($A$38='MS-Sang'!AH17,LEFT(SANG!AH18,FIND(":",SANG!AH18)+1)&amp;THGV!AH$4,"")</f>
        <v/>
      </c>
      <c r="AI17" s="491" t="str">
        <f>IF($A$38='MS-Sang'!AI17,LEFT(SANG!AI18,FIND(":",SANG!AI18)+1)&amp;THGV!AI$4,"")</f>
        <v/>
      </c>
      <c r="AJ17" s="491" t="str">
        <f>IF($A$38='MS-Sang'!AJ17,LEFT(SANG!AJ18,FIND(":",SANG!AJ18)+1)&amp;THGV!AJ$4,"")</f>
        <v/>
      </c>
      <c r="AK17" s="491" t="str">
        <f>IF($A$38='MS-Sang'!AK17,LEFT(SANG!AK18,FIND(":",SANG!AK18)+1)&amp;THGV!AK$4,"")</f>
        <v/>
      </c>
      <c r="AL17" s="491" t="str">
        <f>IF($A$38='MS-Sang'!AL17,LEFT(SANG!AL18,FIND(":",SANG!AL18)+1)&amp;THGV!AL$4,"")</f>
        <v/>
      </c>
      <c r="AM17" s="491"/>
      <c r="AN17" s="491" t="str">
        <f t="shared" si="0"/>
        <v xml:space="preserve"> </v>
      </c>
      <c r="AO17" s="491" t="str">
        <f t="shared" si="1"/>
        <v/>
      </c>
      <c r="AP17" s="491" t="str">
        <f t="shared" si="2"/>
        <v/>
      </c>
    </row>
    <row r="18" spans="1:42" ht="15" x14ac:dyDescent="0.2">
      <c r="A18" s="484"/>
      <c r="B18" s="485">
        <v>3</v>
      </c>
      <c r="C18" s="483" t="str">
        <f>IF($A$38='MS-Sang'!C18,LEFT(SANG!C19,FIND(":",SANG!C19)+1)&amp;THGV!C$4,"")</f>
        <v/>
      </c>
      <c r="D18" s="483" t="str">
        <f>IF($A$38='MS-Sang'!D18,LEFT(SANG!D19,FIND(":",SANG!D19)+1)&amp;THGV!D$4,"")</f>
        <v/>
      </c>
      <c r="E18" s="483" t="str">
        <f>IF($A$38='MS-Sang'!E18,LEFT(SANG!E19,FIND(":",SANG!E19)+1)&amp;THGV!E$4,"")</f>
        <v/>
      </c>
      <c r="F18" s="483" t="str">
        <f>IF($A$38='MS-Sang'!F18,LEFT(SANG!F19,FIND(":",SANG!F19)+1)&amp;THGV!F$4,"")</f>
        <v/>
      </c>
      <c r="G18" s="483" t="str">
        <f>IF($A$38='MS-Sang'!G18,LEFT(SANG!G19,FIND(":",SANG!G19)+1)&amp;THGV!G$4,"")</f>
        <v/>
      </c>
      <c r="H18" s="483" t="str">
        <f>IF($A$38='MS-Sang'!H18,LEFT(SANG!H19,FIND(":",SANG!H19)+1)&amp;THGV!H$4,"")</f>
        <v/>
      </c>
      <c r="I18" s="483" t="str">
        <f>IF($A$38='MS-Sang'!I18,LEFT(SANG!I19,FIND(":",SANG!I19)+1)&amp;THGV!I$4,"")</f>
        <v/>
      </c>
      <c r="J18" s="483" t="str">
        <f>IF($A$38='MS-Sang'!J18,LEFT(SANG!J19,FIND(":",SANG!J19)+1)&amp;THGV!J$4,"")</f>
        <v/>
      </c>
      <c r="K18" s="483" t="str">
        <f>IF($A$38='MS-Sang'!K18,LEFT(SANG!K19,FIND(":",SANG!K19)+1)&amp;THGV!K$4,"")</f>
        <v/>
      </c>
      <c r="L18" s="483" t="str">
        <f>IF($A$38='MS-Sang'!L18,LEFT(SANG!L19,FIND(":",SANG!L19)+1)&amp;THGV!L$4,"")</f>
        <v>Văn: 10A10</v>
      </c>
      <c r="M18" s="483" t="str">
        <f>IF($A$38='MS-Sang'!M18,LEFT(SANG!M19,FIND(":",SANG!M19)+1)&amp;THGV!M$4,"")</f>
        <v/>
      </c>
      <c r="N18" s="491" t="str">
        <f>IF($A$38='MS-Sang'!N18,LEFT(SANG!N19,FIND(":",SANG!N19)+1)&amp;THGV!N$4,"")</f>
        <v/>
      </c>
      <c r="O18" s="491" t="str">
        <f>IF($A$38='MS-Sang'!O18,LEFT(SANG!O19,FIND(":",SANG!O19)+1)&amp;THGV!O$4,"")</f>
        <v/>
      </c>
      <c r="P18" s="491" t="str">
        <f>IF($A$38='MS-Sang'!P18,LEFT(SANG!P19,FIND(":",SANG!P19)+1)&amp;THGV!P$4,"")</f>
        <v/>
      </c>
      <c r="Q18" s="491" t="str">
        <f>IF($A$38='MS-Sang'!Q18,LEFT(SANG!Q19,FIND(":",SANG!Q19)+1)&amp;THGV!Q$4,"")</f>
        <v/>
      </c>
      <c r="R18" s="491" t="str">
        <f>IF($A$38='MS-Sang'!R18,LEFT(SANG!R19,FIND(":",SANG!R19)+1)&amp;THGV!R$4,"")</f>
        <v/>
      </c>
      <c r="S18" s="491" t="str">
        <f>IF($A$38='MS-Sang'!S18,LEFT(SANG!S19,FIND(":",SANG!S19)+1)&amp;THGV!S$4,"")</f>
        <v/>
      </c>
      <c r="T18" s="491" t="str">
        <f>IF($A$38='MS-Sang'!T18,LEFT(SANG!T19,FIND(":",SANG!T19)+1)&amp;THGV!T$4,"")</f>
        <v/>
      </c>
      <c r="U18" s="491" t="str">
        <f>IF($A$38='MS-Sang'!U18,LEFT(SANG!U19,FIND(":",SANG!U19)+1)&amp;THGV!U$4,"")</f>
        <v/>
      </c>
      <c r="V18" s="491" t="str">
        <f>IF($A$38='MS-Sang'!V18,LEFT(SANG!V19,FIND(":",SANG!V19)+1)&amp;THGV!V$4,"")</f>
        <v/>
      </c>
      <c r="W18" s="491" t="str">
        <f>IF($A$38='MS-Sang'!W18,LEFT(SANG!W19,FIND(":",SANG!W19)+1)&amp;THGV!W$4,"")</f>
        <v/>
      </c>
      <c r="X18" s="491" t="str">
        <f>IF($A$38='MS-Sang'!X18,LEFT(SANG!X19,FIND(":",SANG!X19)+1)&amp;THGV!X$4,"")</f>
        <v/>
      </c>
      <c r="Y18" s="491" t="str">
        <f>IF($A$38='MS-Sang'!Y18,LEFT(SANG!Y19,FIND(":",SANG!Y19)+1)&amp;THGV!Y$4,"")</f>
        <v/>
      </c>
      <c r="Z18" s="491" t="str">
        <f>IF($A$38='MS-Sang'!Z18,LEFT(SANG!Z19,FIND(":",SANG!Z19)+1)&amp;THGV!Z$4,"")</f>
        <v/>
      </c>
      <c r="AA18" s="491" t="str">
        <f>IF($A$38='MS-Sang'!AA18,LEFT(SANG!AA19,FIND(":",SANG!AA19)+1)&amp;THGV!AA$4,"")</f>
        <v/>
      </c>
      <c r="AB18" s="491" t="str">
        <f>IF($A$38='MS-Sang'!AB18,LEFT(SANG!AB19,FIND(":",SANG!AB19)+1)&amp;THGV!AB$4,"")</f>
        <v/>
      </c>
      <c r="AC18" s="491" t="str">
        <f>IF($A$38='MS-Sang'!AC18,LEFT(SANG!AC19,FIND(":",SANG!AC19)+1)&amp;THGV!AC$4,"")</f>
        <v/>
      </c>
      <c r="AD18" s="491" t="str">
        <f>IF($A$38='MS-Sang'!AD18,LEFT(SANG!AD19,FIND(":",SANG!AD19)+1)&amp;THGV!AD$4,"")</f>
        <v/>
      </c>
      <c r="AE18" s="491" t="str">
        <f>IF($A$38='MS-Sang'!AE18,LEFT(SANG!AE19,FIND(":",SANG!AE19)+1)&amp;THGV!AE$4,"")</f>
        <v/>
      </c>
      <c r="AF18" s="491" t="str">
        <f>IF($A$38='MS-Sang'!AF18,LEFT(SANG!AF19,FIND(":",SANG!AF19)+1)&amp;THGV!AF$4,"")</f>
        <v/>
      </c>
      <c r="AG18" s="491" t="str">
        <f>IF($A$38='MS-Sang'!AG18,LEFT(SANG!AG19,FIND(":",SANG!AG19)+1)&amp;THGV!AG$4,"")</f>
        <v/>
      </c>
      <c r="AH18" s="491" t="str">
        <f>IF($A$38='MS-Sang'!AH18,LEFT(SANG!AH19,FIND(":",SANG!AH19)+1)&amp;THGV!AH$4,"")</f>
        <v/>
      </c>
      <c r="AI18" s="491" t="str">
        <f>IF($A$38='MS-Sang'!AI18,LEFT(SANG!AI19,FIND(":",SANG!AI19)+1)&amp;THGV!AI$4,"")</f>
        <v/>
      </c>
      <c r="AJ18" s="491" t="str">
        <f>IF($A$38='MS-Sang'!AJ18,LEFT(SANG!AJ19,FIND(":",SANG!AJ19)+1)&amp;THGV!AJ$4,"")</f>
        <v/>
      </c>
      <c r="AK18" s="491" t="str">
        <f>IF($A$38='MS-Sang'!AK18,LEFT(SANG!AK19,FIND(":",SANG!AK19)+1)&amp;THGV!AK$4,"")</f>
        <v/>
      </c>
      <c r="AL18" s="491" t="str">
        <f>IF($A$38='MS-Sang'!AL18,LEFT(SANG!AL19,FIND(":",SANG!AL19)+1)&amp;THGV!AL$4,"")</f>
        <v/>
      </c>
      <c r="AM18" s="491"/>
      <c r="AN18" s="491" t="str">
        <f t="shared" si="0"/>
        <v xml:space="preserve"> Văn: 10A10</v>
      </c>
      <c r="AO18" s="491" t="str">
        <f t="shared" si="1"/>
        <v/>
      </c>
      <c r="AP18" s="491" t="str">
        <f t="shared" si="2"/>
        <v>Văn: 10A10</v>
      </c>
    </row>
    <row r="19" spans="1:42" ht="15" x14ac:dyDescent="0.2">
      <c r="A19" s="484"/>
      <c r="B19" s="485">
        <v>4</v>
      </c>
      <c r="C19" s="483" t="str">
        <f>IF($A$38='MS-Sang'!C19,LEFT(SANG!C20,FIND(":",SANG!C20)+1)&amp;THGV!C$4,"")</f>
        <v/>
      </c>
      <c r="D19" s="483" t="str">
        <f>IF($A$38='MS-Sang'!D19,LEFT(SANG!D20,FIND(":",SANG!D20)+1)&amp;THGV!D$4,"")</f>
        <v/>
      </c>
      <c r="E19" s="483" t="str">
        <f>IF($A$38='MS-Sang'!E19,LEFT(SANG!E20,FIND(":",SANG!E20)+1)&amp;THGV!E$4,"")</f>
        <v/>
      </c>
      <c r="F19" s="483" t="str">
        <f>IF($A$38='MS-Sang'!F19,LEFT(SANG!F20,FIND(":",SANG!F20)+1)&amp;THGV!F$4,"")</f>
        <v/>
      </c>
      <c r="G19" s="483" t="str">
        <f>IF($A$38='MS-Sang'!G19,LEFT(SANG!G20,FIND(":",SANG!G20)+1)&amp;THGV!G$4,"")</f>
        <v/>
      </c>
      <c r="H19" s="483" t="str">
        <f>IF($A$38='MS-Sang'!H19,LEFT(SANG!H20,FIND(":",SANG!H20)+1)&amp;THGV!H$4,"")</f>
        <v/>
      </c>
      <c r="I19" s="483" t="str">
        <f>IF($A$38='MS-Sang'!I19,LEFT(SANG!I20,FIND(":",SANG!I20)+1)&amp;THGV!I$4,"")</f>
        <v/>
      </c>
      <c r="J19" s="483" t="str">
        <f>IF($A$38='MS-Sang'!J19,LEFT(SANG!J20,FIND(":",SANG!J20)+1)&amp;THGV!J$4,"")</f>
        <v/>
      </c>
      <c r="K19" s="483" t="str">
        <f>IF($A$38='MS-Sang'!K19,LEFT(SANG!K20,FIND(":",SANG!K20)+1)&amp;THGV!K$4,"")</f>
        <v/>
      </c>
      <c r="L19" s="483" t="str">
        <f>IF($A$38='MS-Sang'!L19,LEFT(SANG!L20,FIND(":",SANG!L20)+1)&amp;THGV!L$4,"")</f>
        <v/>
      </c>
      <c r="M19" s="483" t="str">
        <f>IF($A$38='MS-Sang'!M19,LEFT(SANG!M20,FIND(":",SANG!M20)+1)&amp;THGV!M$4,"")</f>
        <v/>
      </c>
      <c r="N19" s="491" t="str">
        <f>IF($A$38='MS-Sang'!N19,LEFT(SANG!N20,FIND(":",SANG!N20)+1)&amp;THGV!N$4,"")</f>
        <v/>
      </c>
      <c r="O19" s="491" t="str">
        <f>IF($A$38='MS-Sang'!O19,LEFT(SANG!O20,FIND(":",SANG!O20)+1)&amp;THGV!O$4,"")</f>
        <v/>
      </c>
      <c r="P19" s="491" t="str">
        <f>IF($A$38='MS-Sang'!P19,LEFT(SANG!P20,FIND(":",SANG!P20)+1)&amp;THGV!P$4,"")</f>
        <v/>
      </c>
      <c r="Q19" s="491" t="str">
        <f>IF($A$38='MS-Sang'!Q19,LEFT(SANG!Q20,FIND(":",SANG!Q20)+1)&amp;THGV!Q$4,"")</f>
        <v/>
      </c>
      <c r="R19" s="491" t="str">
        <f>IF($A$38='MS-Sang'!R19,LEFT(SANG!R20,FIND(":",SANG!R20)+1)&amp;THGV!R$4,"")</f>
        <v/>
      </c>
      <c r="S19" s="491" t="str">
        <f>IF($A$38='MS-Sang'!S19,LEFT(SANG!S20,FIND(":",SANG!S20)+1)&amp;THGV!S$4,"")</f>
        <v/>
      </c>
      <c r="T19" s="491" t="str">
        <f>IF($A$38='MS-Sang'!T19,LEFT(SANG!T20,FIND(":",SANG!T20)+1)&amp;THGV!T$4,"")</f>
        <v/>
      </c>
      <c r="U19" s="491" t="str">
        <f>IF($A$38='MS-Sang'!U19,LEFT(SANG!U20,FIND(":",SANG!U20)+1)&amp;THGV!U$4,"")</f>
        <v/>
      </c>
      <c r="V19" s="491" t="str">
        <f>IF($A$38='MS-Sang'!V19,LEFT(SANG!V20,FIND(":",SANG!V20)+1)&amp;THGV!V$4,"")</f>
        <v/>
      </c>
      <c r="W19" s="491" t="str">
        <f>IF($A$38='MS-Sang'!W19,LEFT(SANG!W20,FIND(":",SANG!W20)+1)&amp;THGV!W$4,"")</f>
        <v/>
      </c>
      <c r="X19" s="491" t="str">
        <f>IF($A$38='MS-Sang'!X19,LEFT(SANG!X20,FIND(":",SANG!X20)+1)&amp;THGV!X$4,"")</f>
        <v/>
      </c>
      <c r="Y19" s="491" t="str">
        <f>IF($A$38='MS-Sang'!Y19,LEFT(SANG!Y20,FIND(":",SANG!Y20)+1)&amp;THGV!Y$4,"")</f>
        <v/>
      </c>
      <c r="Z19" s="491" t="str">
        <f>IF($A$38='MS-Sang'!Z19,LEFT(SANG!Z20,FIND(":",SANG!Z20)+1)&amp;THGV!Z$4,"")</f>
        <v/>
      </c>
      <c r="AA19" s="491" t="str">
        <f>IF($A$38='MS-Sang'!AA19,LEFT(SANG!AA20,FIND(":",SANG!AA20)+1)&amp;THGV!AA$4,"")</f>
        <v/>
      </c>
      <c r="AB19" s="491" t="str">
        <f>IF($A$38='MS-Sang'!AB19,LEFT(SANG!AB20,FIND(":",SANG!AB20)+1)&amp;THGV!AB$4,"")</f>
        <v/>
      </c>
      <c r="AC19" s="491" t="str">
        <f>IF($A$38='MS-Sang'!AC19,LEFT(SANG!AC20,FIND(":",SANG!AC20)+1)&amp;THGV!AC$4,"")</f>
        <v/>
      </c>
      <c r="AD19" s="491" t="str">
        <f>IF($A$38='MS-Sang'!AD19,LEFT(SANG!AD20,FIND(":",SANG!AD20)+1)&amp;THGV!AD$4,"")</f>
        <v/>
      </c>
      <c r="AE19" s="491" t="str">
        <f>IF($A$38='MS-Sang'!AE19,LEFT(SANG!AE20,FIND(":",SANG!AE20)+1)&amp;THGV!AE$4,"")</f>
        <v/>
      </c>
      <c r="AF19" s="491" t="str">
        <f>IF($A$38='MS-Sang'!AF19,LEFT(SANG!AF20,FIND(":",SANG!AF20)+1)&amp;THGV!AF$4,"")</f>
        <v/>
      </c>
      <c r="AG19" s="491" t="str">
        <f>IF($A$38='MS-Sang'!AG19,LEFT(SANG!AG20,FIND(":",SANG!AG20)+1)&amp;THGV!AG$4,"")</f>
        <v/>
      </c>
      <c r="AH19" s="491" t="str">
        <f>IF($A$38='MS-Sang'!AH19,LEFT(SANG!AH20,FIND(":",SANG!AH20)+1)&amp;THGV!AH$4,"")</f>
        <v/>
      </c>
      <c r="AI19" s="491" t="str">
        <f>IF($A$38='MS-Sang'!AI19,LEFT(SANG!AI20,FIND(":",SANG!AI20)+1)&amp;THGV!AI$4,"")</f>
        <v/>
      </c>
      <c r="AJ19" s="491" t="str">
        <f>IF($A$38='MS-Sang'!AJ19,LEFT(SANG!AJ20,FIND(":",SANG!AJ20)+1)&amp;THGV!AJ$4,"")</f>
        <v/>
      </c>
      <c r="AK19" s="491" t="str">
        <f>IF($A$38='MS-Sang'!AK19,LEFT(SANG!AK20,FIND(":",SANG!AK20)+1)&amp;THGV!AK$4,"")</f>
        <v/>
      </c>
      <c r="AL19" s="491" t="str">
        <f>IF($A$38='MS-Sang'!AL19,LEFT(SANG!AL20,FIND(":",SANG!AL20)+1)&amp;THGV!AL$4,"")</f>
        <v/>
      </c>
      <c r="AM19" s="491"/>
      <c r="AN19" s="491" t="str">
        <f t="shared" si="0"/>
        <v xml:space="preserve"> </v>
      </c>
      <c r="AO19" s="491" t="str">
        <f t="shared" si="1"/>
        <v/>
      </c>
      <c r="AP19" s="491" t="str">
        <f t="shared" si="2"/>
        <v/>
      </c>
    </row>
    <row r="20" spans="1:42" ht="15.75" thickBot="1" x14ac:dyDescent="0.25">
      <c r="A20" s="486"/>
      <c r="B20" s="487">
        <v>5</v>
      </c>
      <c r="C20" s="488" t="str">
        <f>IF($A$38='MS-Sang'!C20,LEFT(SANG!C21,FIND(":",SANG!C21)+1)&amp;THGV!C$4,"")</f>
        <v/>
      </c>
      <c r="D20" s="488" t="str">
        <f>IF($A$38='MS-Sang'!D20,LEFT(SANG!D21,FIND(":",SANG!D21)+1)&amp;THGV!D$4,"")</f>
        <v/>
      </c>
      <c r="E20" s="488" t="str">
        <f>IF($A$38='MS-Sang'!E20,LEFT(SANG!E21,FIND(":",SANG!E21)+1)&amp;THGV!E$4,"")</f>
        <v/>
      </c>
      <c r="F20" s="488" t="str">
        <f>IF($A$38='MS-Sang'!F20,LEFT(SANG!F21,FIND(":",SANG!F21)+1)&amp;THGV!F$4,"")</f>
        <v/>
      </c>
      <c r="G20" s="488" t="str">
        <f>IF($A$38='MS-Sang'!G20,LEFT(SANG!G21,FIND(":",SANG!G21)+1)&amp;THGV!G$4,"")</f>
        <v/>
      </c>
      <c r="H20" s="488" t="str">
        <f>IF($A$38='MS-Sang'!H20,LEFT(SANG!H21,FIND(":",SANG!H21)+1)&amp;THGV!H$4,"")</f>
        <v/>
      </c>
      <c r="I20" s="488" t="str">
        <f>IF($A$38='MS-Sang'!I20,LEFT(SANG!I21,FIND(":",SANG!I21)+1)&amp;THGV!I$4,"")</f>
        <v/>
      </c>
      <c r="J20" s="488" t="str">
        <f>IF($A$38='MS-Sang'!J20,LEFT(SANG!J21,FIND(":",SANG!J21)+1)&amp;THGV!J$4,"")</f>
        <v/>
      </c>
      <c r="K20" s="488" t="str">
        <f>IF($A$38='MS-Sang'!K20,LEFT(SANG!K21,FIND(":",SANG!K21)+1)&amp;THGV!K$4,"")</f>
        <v/>
      </c>
      <c r="L20" s="488" t="str">
        <f>IF($A$38='MS-Sang'!L20,LEFT(SANG!L21,FIND(":",SANG!L21)+1)&amp;THGV!L$4,"")</f>
        <v/>
      </c>
      <c r="M20" s="488" t="str">
        <f>IF($A$38='MS-Sang'!M20,LEFT(SANG!M21,FIND(":",SANG!M21)+1)&amp;THGV!M$4,"")</f>
        <v/>
      </c>
      <c r="N20" s="492" t="str">
        <f>IF($A$38='MS-Sang'!N20,LEFT(SANG!N21,FIND(":",SANG!N21)+1)&amp;THGV!N$4,"")</f>
        <v/>
      </c>
      <c r="O20" s="492" t="str">
        <f>IF($A$38='MS-Sang'!O20,LEFT(SANG!O21,FIND(":",SANG!O21)+1)&amp;THGV!O$4,"")</f>
        <v/>
      </c>
      <c r="P20" s="492" t="str">
        <f>IF($A$38='MS-Sang'!P20,LEFT(SANG!P21,FIND(":",SANG!P21)+1)&amp;THGV!P$4,"")</f>
        <v/>
      </c>
      <c r="Q20" s="492" t="str">
        <f>IF($A$38='MS-Sang'!Q20,LEFT(SANG!Q21,FIND(":",SANG!Q21)+1)&amp;THGV!Q$4,"")</f>
        <v/>
      </c>
      <c r="R20" s="492" t="str">
        <f>IF($A$38='MS-Sang'!R20,LEFT(SANG!R21,FIND(":",SANG!R21)+1)&amp;THGV!R$4,"")</f>
        <v/>
      </c>
      <c r="S20" s="492" t="str">
        <f>IF($A$38='MS-Sang'!S20,LEFT(SANG!S21,FIND(":",SANG!S21)+1)&amp;THGV!S$4,"")</f>
        <v/>
      </c>
      <c r="T20" s="492" t="str">
        <f>IF($A$38='MS-Sang'!T20,LEFT(SANG!T21,FIND(":",SANG!T21)+1)&amp;THGV!T$4,"")</f>
        <v/>
      </c>
      <c r="U20" s="492" t="str">
        <f>IF($A$38='MS-Sang'!U20,LEFT(SANG!U21,FIND(":",SANG!U21)+1)&amp;THGV!U$4,"")</f>
        <v/>
      </c>
      <c r="V20" s="492" t="str">
        <f>IF($A$38='MS-Sang'!V20,LEFT(SANG!V21,FIND(":",SANG!V21)+1)&amp;THGV!V$4,"")</f>
        <v/>
      </c>
      <c r="W20" s="492" t="str">
        <f>IF($A$38='MS-Sang'!W20,LEFT(SANG!W21,FIND(":",SANG!W21)+1)&amp;THGV!W$4,"")</f>
        <v/>
      </c>
      <c r="X20" s="492" t="str">
        <f>IF($A$38='MS-Sang'!X20,LEFT(SANG!X21,FIND(":",SANG!X21)+1)&amp;THGV!X$4,"")</f>
        <v/>
      </c>
      <c r="Y20" s="492" t="str">
        <f>IF($A$38='MS-Sang'!Y20,LEFT(SANG!Y21,FIND(":",SANG!Y21)+1)&amp;THGV!Y$4,"")</f>
        <v/>
      </c>
      <c r="Z20" s="492" t="str">
        <f>IF($A$38='MS-Sang'!Z20,LEFT(SANG!Z21,FIND(":",SANG!Z21)+1)&amp;THGV!Z$4,"")</f>
        <v/>
      </c>
      <c r="AA20" s="492" t="str">
        <f>IF($A$38='MS-Sang'!AA20,LEFT(SANG!AA21,FIND(":",SANG!AA21)+1)&amp;THGV!AA$4,"")</f>
        <v/>
      </c>
      <c r="AB20" s="492" t="str">
        <f>IF($A$38='MS-Sang'!AB20,LEFT(SANG!AB21,FIND(":",SANG!AB21)+1)&amp;THGV!AB$4,"")</f>
        <v/>
      </c>
      <c r="AC20" s="492" t="str">
        <f>IF($A$38='MS-Sang'!AC20,LEFT(SANG!AC21,FIND(":",SANG!AC21)+1)&amp;THGV!AC$4,"")</f>
        <v/>
      </c>
      <c r="AD20" s="492" t="str">
        <f>IF($A$38='MS-Sang'!AD20,LEFT(SANG!AD21,FIND(":",SANG!AD21)+1)&amp;THGV!AD$4,"")</f>
        <v/>
      </c>
      <c r="AE20" s="492" t="str">
        <f>IF($A$38='MS-Sang'!AE20,LEFT(SANG!AE21,FIND(":",SANG!AE21)+1)&amp;THGV!AE$4,"")</f>
        <v/>
      </c>
      <c r="AF20" s="492" t="str">
        <f>IF($A$38='MS-Sang'!AF20,LEFT(SANG!AF21,FIND(":",SANG!AF21)+1)&amp;THGV!AF$4,"")</f>
        <v/>
      </c>
      <c r="AG20" s="492" t="str">
        <f>IF($A$38='MS-Sang'!AG20,LEFT(SANG!AG21,FIND(":",SANG!AG21)+1)&amp;THGV!AG$4,"")</f>
        <v/>
      </c>
      <c r="AH20" s="492" t="str">
        <f>IF($A$38='MS-Sang'!AH20,LEFT(SANG!AH21,FIND(":",SANG!AH21)+1)&amp;THGV!AH$4,"")</f>
        <v/>
      </c>
      <c r="AI20" s="492" t="str">
        <f>IF($A$38='MS-Sang'!AI20,LEFT(SANG!AI21,FIND(":",SANG!AI21)+1)&amp;THGV!AI$4,"")</f>
        <v/>
      </c>
      <c r="AJ20" s="492" t="str">
        <f>IF($A$38='MS-Sang'!AJ20,LEFT(SANG!AJ21,FIND(":",SANG!AJ21)+1)&amp;THGV!AJ$4,"")</f>
        <v/>
      </c>
      <c r="AK20" s="492" t="str">
        <f>IF($A$38='MS-Sang'!AK20,LEFT(SANG!AK21,FIND(":",SANG!AK21)+1)&amp;THGV!AK$4,"")</f>
        <v/>
      </c>
      <c r="AL20" s="492" t="str">
        <f>IF($A$38='MS-Sang'!AL20,LEFT(SANG!AL21,FIND(":",SANG!AL21)+1)&amp;THGV!AL$4,"")</f>
        <v/>
      </c>
      <c r="AM20" s="492"/>
      <c r="AN20" s="492" t="str">
        <f t="shared" si="0"/>
        <v xml:space="preserve"> </v>
      </c>
      <c r="AO20" s="492" t="str">
        <f t="shared" si="1"/>
        <v/>
      </c>
      <c r="AP20" s="492" t="str">
        <f t="shared" si="2"/>
        <v/>
      </c>
    </row>
    <row r="21" spans="1:42" ht="15" x14ac:dyDescent="0.2">
      <c r="A21" s="481" t="s">
        <v>19</v>
      </c>
      <c r="B21" s="482">
        <v>1</v>
      </c>
      <c r="C21" s="489" t="str">
        <f>IF($A$38='MS-Sang'!C21,LEFT(SANG!C22,FIND(":",SANG!C22)+1)&amp;THGV!C$4,"")</f>
        <v/>
      </c>
      <c r="D21" s="489" t="str">
        <f>IF($A$38='MS-Sang'!D21,LEFT(SANG!D22,FIND(":",SANG!D22)+1)&amp;THGV!D$4,"")</f>
        <v/>
      </c>
      <c r="E21" s="489" t="str">
        <f>IF($A$38='MS-Sang'!E21,LEFT(SANG!E22,FIND(":",SANG!E22)+1)&amp;THGV!E$4,"")</f>
        <v/>
      </c>
      <c r="F21" s="489" t="str">
        <f>IF($A$38='MS-Sang'!F21,LEFT(SANG!F22,FIND(":",SANG!F22)+1)&amp;THGV!F$4,"")</f>
        <v/>
      </c>
      <c r="G21" s="489" t="str">
        <f>IF($A$38='MS-Sang'!G21,LEFT(SANG!G22,FIND(":",SANG!G22)+1)&amp;THGV!G$4,"")</f>
        <v/>
      </c>
      <c r="H21" s="489" t="str">
        <f>IF($A$38='MS-Sang'!H21,LEFT(SANG!H22,FIND(":",SANG!H22)+1)&amp;THGV!H$4,"")</f>
        <v/>
      </c>
      <c r="I21" s="489" t="str">
        <f>IF($A$38='MS-Sang'!I21,LEFT(SANG!I22,FIND(":",SANG!I22)+1)&amp;THGV!I$4,"")</f>
        <v/>
      </c>
      <c r="J21" s="489" t="str">
        <f>IF($A$38='MS-Sang'!J21,LEFT(SANG!J22,FIND(":",SANG!J22)+1)&amp;THGV!J$4,"")</f>
        <v/>
      </c>
      <c r="K21" s="489" t="str">
        <f>IF($A$38='MS-Sang'!K21,LEFT(SANG!K22,FIND(":",SANG!K22)+1)&amp;THGV!K$4,"")</f>
        <v/>
      </c>
      <c r="L21" s="489" t="str">
        <f>IF($A$38='MS-Sang'!L21,LEFT(SANG!L22,FIND(":",SANG!L22)+1)&amp;THGV!L$4,"")</f>
        <v>Văn: 10A10</v>
      </c>
      <c r="M21" s="489" t="str">
        <f>IF($A$38='MS-Sang'!M21,LEFT(SANG!M22,FIND(":",SANG!M22)+1)&amp;THGV!M$4,"")</f>
        <v/>
      </c>
      <c r="N21" s="490" t="str">
        <f>IF($A$38='MS-Sang'!N21,LEFT(SANG!N22,FIND(":",SANG!N22)+1)&amp;THGV!N$4,"")</f>
        <v/>
      </c>
      <c r="O21" s="490" t="str">
        <f>IF($A$38='MS-Sang'!O21,LEFT(SANG!O22,FIND(":",SANG!O22)+1)&amp;THGV!O$4,"")</f>
        <v/>
      </c>
      <c r="P21" s="490" t="str">
        <f>IF($A$38='MS-Sang'!P21,LEFT(SANG!P22,FIND(":",SANG!P22)+1)&amp;THGV!P$4,"")</f>
        <v/>
      </c>
      <c r="Q21" s="490" t="str">
        <f>IF($A$38='MS-Sang'!Q21,LEFT(SANG!Q22,FIND(":",SANG!Q22)+1)&amp;THGV!Q$4,"")</f>
        <v/>
      </c>
      <c r="R21" s="490" t="str">
        <f>IF($A$38='MS-Sang'!R21,LEFT(SANG!R22,FIND(":",SANG!R22)+1)&amp;THGV!R$4,"")</f>
        <v/>
      </c>
      <c r="S21" s="490" t="str">
        <f>IF($A$38='MS-Sang'!S21,LEFT(SANG!S22,FIND(":",SANG!S22)+1)&amp;THGV!S$4,"")</f>
        <v/>
      </c>
      <c r="T21" s="490" t="str">
        <f>IF($A$38='MS-Sang'!T21,LEFT(SANG!T22,FIND(":",SANG!T22)+1)&amp;THGV!T$4,"")</f>
        <v/>
      </c>
      <c r="U21" s="490" t="str">
        <f>IF($A$38='MS-Sang'!U21,LEFT(SANG!U22,FIND(":",SANG!U22)+1)&amp;THGV!U$4,"")</f>
        <v/>
      </c>
      <c r="V21" s="490" t="str">
        <f>IF($A$38='MS-Sang'!V21,LEFT(SANG!V22,FIND(":",SANG!V22)+1)&amp;THGV!V$4,"")</f>
        <v/>
      </c>
      <c r="W21" s="490" t="str">
        <f>IF($A$38='MS-Sang'!W21,LEFT(SANG!W22,FIND(":",SANG!W22)+1)&amp;THGV!W$4,"")</f>
        <v/>
      </c>
      <c r="X21" s="490" t="str">
        <f>IF($A$38='MS-Sang'!X21,LEFT(SANG!X22,FIND(":",SANG!X22)+1)&amp;THGV!X$4,"")</f>
        <v/>
      </c>
      <c r="Y21" s="490" t="str">
        <f>IF($A$38='MS-Sang'!Y21,LEFT(SANG!Y22,FIND(":",SANG!Y22)+1)&amp;THGV!Y$4,"")</f>
        <v/>
      </c>
      <c r="Z21" s="490" t="str">
        <f>IF($A$38='MS-Sang'!Z21,LEFT(SANG!Z22,FIND(":",SANG!Z22)+1)&amp;THGV!Z$4,"")</f>
        <v/>
      </c>
      <c r="AA21" s="490" t="str">
        <f>IF($A$38='MS-Sang'!AA21,LEFT(SANG!AA22,FIND(":",SANG!AA22)+1)&amp;THGV!AA$4,"")</f>
        <v/>
      </c>
      <c r="AB21" s="490" t="str">
        <f>IF($A$38='MS-Sang'!AB21,LEFT(SANG!AB22,FIND(":",SANG!AB22)+1)&amp;THGV!AB$4,"")</f>
        <v/>
      </c>
      <c r="AC21" s="490" t="str">
        <f>IF($A$38='MS-Sang'!AC21,LEFT(SANG!AC22,FIND(":",SANG!AC22)+1)&amp;THGV!AC$4,"")</f>
        <v/>
      </c>
      <c r="AD21" s="490" t="str">
        <f>IF($A$38='MS-Sang'!AD21,LEFT(SANG!AD22,FIND(":",SANG!AD22)+1)&amp;THGV!AD$4,"")</f>
        <v/>
      </c>
      <c r="AE21" s="490" t="str">
        <f>IF($A$38='MS-Sang'!AE21,LEFT(SANG!AE22,FIND(":",SANG!AE22)+1)&amp;THGV!AE$4,"")</f>
        <v/>
      </c>
      <c r="AF21" s="490" t="str">
        <f>IF($A$38='MS-Sang'!AF21,LEFT(SANG!AF22,FIND(":",SANG!AF22)+1)&amp;THGV!AF$4,"")</f>
        <v/>
      </c>
      <c r="AG21" s="490" t="str">
        <f>IF($A$38='MS-Sang'!AG21,LEFT(SANG!AG22,FIND(":",SANG!AG22)+1)&amp;THGV!AG$4,"")</f>
        <v/>
      </c>
      <c r="AH21" s="490" t="str">
        <f>IF($A$38='MS-Sang'!AH21,LEFT(SANG!AH22,FIND(":",SANG!AH22)+1)&amp;THGV!AH$4,"")</f>
        <v/>
      </c>
      <c r="AI21" s="490" t="str">
        <f>IF($A$38='MS-Sang'!AI21,LEFT(SANG!AI22,FIND(":",SANG!AI22)+1)&amp;THGV!AI$4,"")</f>
        <v/>
      </c>
      <c r="AJ21" s="490" t="str">
        <f>IF($A$38='MS-Sang'!AJ21,LEFT(SANG!AJ22,FIND(":",SANG!AJ22)+1)&amp;THGV!AJ$4,"")</f>
        <v/>
      </c>
      <c r="AK21" s="490" t="str">
        <f>IF($A$38='MS-Sang'!AK21,LEFT(SANG!AK22,FIND(":",SANG!AK22)+1)&amp;THGV!AK$4,"")</f>
        <v/>
      </c>
      <c r="AL21" s="490" t="str">
        <f>IF($A$38='MS-Sang'!AL21,LEFT(SANG!AL22,FIND(":",SANG!AL22)+1)&amp;THGV!AL$4,"")</f>
        <v/>
      </c>
      <c r="AM21" s="490"/>
      <c r="AN21" s="490" t="str">
        <f t="shared" si="0"/>
        <v xml:space="preserve"> Văn: 10A10</v>
      </c>
      <c r="AO21" s="490" t="str">
        <f t="shared" si="1"/>
        <v/>
      </c>
      <c r="AP21" s="490" t="str">
        <f t="shared" si="2"/>
        <v>Văn: 10A10</v>
      </c>
    </row>
    <row r="22" spans="1:42" ht="15" x14ac:dyDescent="0.2">
      <c r="A22" s="484"/>
      <c r="B22" s="485">
        <v>2</v>
      </c>
      <c r="C22" s="483" t="str">
        <f>IF($A$38='MS-Sang'!C22,LEFT(SANG!C23,FIND(":",SANG!C23)+1)&amp;THGV!C$4,"")</f>
        <v/>
      </c>
      <c r="D22" s="483" t="str">
        <f>IF($A$38='MS-Sang'!D22,LEFT(SANG!D23,FIND(":",SANG!D23)+1)&amp;THGV!D$4,"")</f>
        <v/>
      </c>
      <c r="E22" s="483" t="str">
        <f>IF($A$38='MS-Sang'!E22,LEFT(SANG!E23,FIND(":",SANG!E23)+1)&amp;THGV!E$4,"")</f>
        <v/>
      </c>
      <c r="F22" s="483" t="str">
        <f>IF($A$38='MS-Sang'!F22,LEFT(SANG!F23,FIND(":",SANG!F23)+1)&amp;THGV!F$4,"")</f>
        <v/>
      </c>
      <c r="G22" s="483" t="str">
        <f>IF($A$38='MS-Sang'!G22,LEFT(SANG!G23,FIND(":",SANG!G23)+1)&amp;THGV!G$4,"")</f>
        <v/>
      </c>
      <c r="H22" s="483" t="str">
        <f>IF($A$38='MS-Sang'!H22,LEFT(SANG!H23,FIND(":",SANG!H23)+1)&amp;THGV!H$4,"")</f>
        <v/>
      </c>
      <c r="I22" s="483" t="str">
        <f>IF($A$38='MS-Sang'!I22,LEFT(SANG!I23,FIND(":",SANG!I23)+1)&amp;THGV!I$4,"")</f>
        <v/>
      </c>
      <c r="J22" s="483" t="str">
        <f>IF($A$38='MS-Sang'!J22,LEFT(SANG!J23,FIND(":",SANG!J23)+1)&amp;THGV!J$4,"")</f>
        <v/>
      </c>
      <c r="K22" s="483" t="str">
        <f>IF($A$38='MS-Sang'!K22,LEFT(SANG!K23,FIND(":",SANG!K23)+1)&amp;THGV!K$4,"")</f>
        <v/>
      </c>
      <c r="L22" s="483" t="str">
        <f>IF($A$38='MS-Sang'!L22,LEFT(SANG!L23,FIND(":",SANG!L23)+1)&amp;THGV!L$4,"")</f>
        <v>Văn: 10A10</v>
      </c>
      <c r="M22" s="483" t="str">
        <f>IF($A$38='MS-Sang'!M22,LEFT(SANG!M23,FIND(":",SANG!M23)+1)&amp;THGV!M$4,"")</f>
        <v/>
      </c>
      <c r="N22" s="491" t="str">
        <f>IF($A$38='MS-Sang'!N22,LEFT(SANG!N23,FIND(":",SANG!N23)+1)&amp;THGV!N$4,"")</f>
        <v/>
      </c>
      <c r="O22" s="491" t="str">
        <f>IF($A$38='MS-Sang'!O22,LEFT(SANG!O23,FIND(":",SANG!O23)+1)&amp;THGV!O$4,"")</f>
        <v/>
      </c>
      <c r="P22" s="491" t="str">
        <f>IF($A$38='MS-Sang'!P22,LEFT(SANG!P23,FIND(":",SANG!P23)+1)&amp;THGV!P$4,"")</f>
        <v/>
      </c>
      <c r="Q22" s="491" t="str">
        <f>IF($A$38='MS-Sang'!Q22,LEFT(SANG!Q23,FIND(":",SANG!Q23)+1)&amp;THGV!Q$4,"")</f>
        <v/>
      </c>
      <c r="R22" s="491" t="str">
        <f>IF($A$38='MS-Sang'!R22,LEFT(SANG!R23,FIND(":",SANG!R23)+1)&amp;THGV!R$4,"")</f>
        <v/>
      </c>
      <c r="S22" s="491" t="str">
        <f>IF($A$38='MS-Sang'!S22,LEFT(SANG!S23,FIND(":",SANG!S23)+1)&amp;THGV!S$4,"")</f>
        <v/>
      </c>
      <c r="T22" s="491" t="str">
        <f>IF($A$38='MS-Sang'!T22,LEFT(SANG!T23,FIND(":",SANG!T23)+1)&amp;THGV!T$4,"")</f>
        <v/>
      </c>
      <c r="U22" s="491" t="str">
        <f>IF($A$38='MS-Sang'!U22,LEFT(SANG!U23,FIND(":",SANG!U23)+1)&amp;THGV!U$4,"")</f>
        <v/>
      </c>
      <c r="V22" s="491" t="str">
        <f>IF($A$38='MS-Sang'!V22,LEFT(SANG!V23,FIND(":",SANG!V23)+1)&amp;THGV!V$4,"")</f>
        <v/>
      </c>
      <c r="W22" s="491" t="str">
        <f>IF($A$38='MS-Sang'!W22,LEFT(SANG!W23,FIND(":",SANG!W23)+1)&amp;THGV!W$4,"")</f>
        <v/>
      </c>
      <c r="X22" s="491" t="str">
        <f>IF($A$38='MS-Sang'!X22,LEFT(SANG!X23,FIND(":",SANG!X23)+1)&amp;THGV!X$4,"")</f>
        <v/>
      </c>
      <c r="Y22" s="491" t="str">
        <f>IF($A$38='MS-Sang'!Y22,LEFT(SANG!Y23,FIND(":",SANG!Y23)+1)&amp;THGV!Y$4,"")</f>
        <v/>
      </c>
      <c r="Z22" s="491" t="str">
        <f>IF($A$38='MS-Sang'!Z22,LEFT(SANG!Z23,FIND(":",SANG!Z23)+1)&amp;THGV!Z$4,"")</f>
        <v/>
      </c>
      <c r="AA22" s="491" t="str">
        <f>IF($A$38='MS-Sang'!AA22,LEFT(SANG!AA23,FIND(":",SANG!AA23)+1)&amp;THGV!AA$4,"")</f>
        <v/>
      </c>
      <c r="AB22" s="491" t="str">
        <f>IF($A$38='MS-Sang'!AB22,LEFT(SANG!AB23,FIND(":",SANG!AB23)+1)&amp;THGV!AB$4,"")</f>
        <v/>
      </c>
      <c r="AC22" s="491" t="str">
        <f>IF($A$38='MS-Sang'!AC22,LEFT(SANG!AC23,FIND(":",SANG!AC23)+1)&amp;THGV!AC$4,"")</f>
        <v/>
      </c>
      <c r="AD22" s="491" t="str">
        <f>IF($A$38='MS-Sang'!AD22,LEFT(SANG!AD23,FIND(":",SANG!AD23)+1)&amp;THGV!AD$4,"")</f>
        <v/>
      </c>
      <c r="AE22" s="491" t="str">
        <f>IF($A$38='MS-Sang'!AE22,LEFT(SANG!AE23,FIND(":",SANG!AE23)+1)&amp;THGV!AE$4,"")</f>
        <v/>
      </c>
      <c r="AF22" s="491" t="str">
        <f>IF($A$38='MS-Sang'!AF22,LEFT(SANG!AF23,FIND(":",SANG!AF23)+1)&amp;THGV!AF$4,"")</f>
        <v/>
      </c>
      <c r="AG22" s="491" t="str">
        <f>IF($A$38='MS-Sang'!AG22,LEFT(SANG!AG23,FIND(":",SANG!AG23)+1)&amp;THGV!AG$4,"")</f>
        <v/>
      </c>
      <c r="AH22" s="491" t="str">
        <f>IF($A$38='MS-Sang'!AH22,LEFT(SANG!AH23,FIND(":",SANG!AH23)+1)&amp;THGV!AH$4,"")</f>
        <v/>
      </c>
      <c r="AI22" s="491" t="str">
        <f>IF($A$38='MS-Sang'!AI22,LEFT(SANG!AI23,FIND(":",SANG!AI23)+1)&amp;THGV!AI$4,"")</f>
        <v/>
      </c>
      <c r="AJ22" s="491" t="str">
        <f>IF($A$38='MS-Sang'!AJ22,LEFT(SANG!AJ23,FIND(":",SANG!AJ23)+1)&amp;THGV!AJ$4,"")</f>
        <v/>
      </c>
      <c r="AK22" s="491" t="str">
        <f>IF($A$38='MS-Sang'!AK22,LEFT(SANG!AK23,FIND(":",SANG!AK23)+1)&amp;THGV!AK$4,"")</f>
        <v/>
      </c>
      <c r="AL22" s="491" t="str">
        <f>IF($A$38='MS-Sang'!AL22,LEFT(SANG!AL23,FIND(":",SANG!AL23)+1)&amp;THGV!AL$4,"")</f>
        <v/>
      </c>
      <c r="AM22" s="491"/>
      <c r="AN22" s="491" t="str">
        <f t="shared" si="0"/>
        <v xml:space="preserve"> Văn: 10A10</v>
      </c>
      <c r="AO22" s="491" t="str">
        <f t="shared" si="1"/>
        <v/>
      </c>
      <c r="AP22" s="491" t="str">
        <f t="shared" si="2"/>
        <v>Văn: 10A10</v>
      </c>
    </row>
    <row r="23" spans="1:42" ht="15" x14ac:dyDescent="0.2">
      <c r="A23" s="484"/>
      <c r="B23" s="485">
        <v>3</v>
      </c>
      <c r="C23" s="483" t="str">
        <f>IF($A$38='MS-Sang'!C23,LEFT(SANG!C24,FIND(":",SANG!C24)+1)&amp;THGV!C$4,"")</f>
        <v/>
      </c>
      <c r="D23" s="483" t="str">
        <f>IF($A$38='MS-Sang'!D23,LEFT(SANG!D24,FIND(":",SANG!D24)+1)&amp;THGV!D$4,"")</f>
        <v/>
      </c>
      <c r="E23" s="483" t="str">
        <f>IF($A$38='MS-Sang'!E23,LEFT(SANG!E24,FIND(":",SANG!E24)+1)&amp;THGV!E$4,"")</f>
        <v/>
      </c>
      <c r="F23" s="483" t="str">
        <f>IF($A$38='MS-Sang'!F23,LEFT(SANG!F24,FIND(":",SANG!F24)+1)&amp;THGV!F$4,"")</f>
        <v/>
      </c>
      <c r="G23" s="483" t="str">
        <f>IF($A$38='MS-Sang'!G23,LEFT(SANG!G24,FIND(":",SANG!G24)+1)&amp;THGV!G$4,"")</f>
        <v/>
      </c>
      <c r="H23" s="483" t="str">
        <f>IF($A$38='MS-Sang'!H23,LEFT(SANG!H24,FIND(":",SANG!H24)+1)&amp;THGV!H$4,"")</f>
        <v/>
      </c>
      <c r="I23" s="483" t="str">
        <f>IF($A$38='MS-Sang'!I23,LEFT(SANG!I24,FIND(":",SANG!I24)+1)&amp;THGV!I$4,"")</f>
        <v/>
      </c>
      <c r="J23" s="483" t="str">
        <f>IF($A$38='MS-Sang'!J23,LEFT(SANG!J24,FIND(":",SANG!J24)+1)&amp;THGV!J$4,"")</f>
        <v/>
      </c>
      <c r="K23" s="483" t="str">
        <f>IF($A$38='MS-Sang'!K23,LEFT(SANG!K24,FIND(":",SANG!K24)+1)&amp;THGV!K$4,"")</f>
        <v/>
      </c>
      <c r="L23" s="483" t="str">
        <f>IF($A$38='MS-Sang'!L23,LEFT(SANG!L24,FIND(":",SANG!L24)+1)&amp;THGV!L$4,"")</f>
        <v/>
      </c>
      <c r="M23" s="483" t="str">
        <f>IF($A$38='MS-Sang'!M23,LEFT(SANG!M24,FIND(":",SANG!M24)+1)&amp;THGV!M$4,"")</f>
        <v/>
      </c>
      <c r="N23" s="491" t="str">
        <f>IF($A$38='MS-Sang'!N23,LEFT(SANG!N24,FIND(":",SANG!N24)+1)&amp;THGV!N$4,"")</f>
        <v/>
      </c>
      <c r="O23" s="491" t="str">
        <f>IF($A$38='MS-Sang'!O23,LEFT(SANG!O24,FIND(":",SANG!O24)+1)&amp;THGV!O$4,"")</f>
        <v/>
      </c>
      <c r="P23" s="491" t="str">
        <f>IF($A$38='MS-Sang'!P23,LEFT(SANG!P24,FIND(":",SANG!P24)+1)&amp;THGV!P$4,"")</f>
        <v/>
      </c>
      <c r="Q23" s="491" t="str">
        <f>IF($A$38='MS-Sang'!Q23,LEFT(SANG!Q24,FIND(":",SANG!Q24)+1)&amp;THGV!Q$4,"")</f>
        <v>Văn: 11A4</v>
      </c>
      <c r="R23" s="491" t="str">
        <f>IF($A$38='MS-Sang'!R23,LEFT(SANG!R24,FIND(":",SANG!R24)+1)&amp;THGV!R$4,"")</f>
        <v/>
      </c>
      <c r="S23" s="491" t="str">
        <f>IF($A$38='MS-Sang'!S23,LEFT(SANG!S24,FIND(":",SANG!S24)+1)&amp;THGV!S$4,"")</f>
        <v/>
      </c>
      <c r="T23" s="491" t="str">
        <f>IF($A$38='MS-Sang'!T23,LEFT(SANG!T24,FIND(":",SANG!T24)+1)&amp;THGV!T$4,"")</f>
        <v/>
      </c>
      <c r="U23" s="491" t="str">
        <f>IF($A$38='MS-Sang'!U23,LEFT(SANG!U24,FIND(":",SANG!U24)+1)&amp;THGV!U$4,"")</f>
        <v/>
      </c>
      <c r="V23" s="491" t="str">
        <f>IF($A$38='MS-Sang'!V23,LEFT(SANG!V24,FIND(":",SANG!V24)+1)&amp;THGV!V$4,"")</f>
        <v/>
      </c>
      <c r="W23" s="491" t="str">
        <f>IF($A$38='MS-Sang'!W23,LEFT(SANG!W24,FIND(":",SANG!W24)+1)&amp;THGV!W$4,"")</f>
        <v/>
      </c>
      <c r="X23" s="491" t="str">
        <f>IF($A$38='MS-Sang'!X23,LEFT(SANG!X24,FIND(":",SANG!X24)+1)&amp;THGV!X$4,"")</f>
        <v/>
      </c>
      <c r="Y23" s="491" t="str">
        <f>IF($A$38='MS-Sang'!Y23,LEFT(SANG!Y24,FIND(":",SANG!Y24)+1)&amp;THGV!Y$4,"")</f>
        <v/>
      </c>
      <c r="Z23" s="491" t="str">
        <f>IF($A$38='MS-Sang'!Z23,LEFT(SANG!Z24,FIND(":",SANG!Z24)+1)&amp;THGV!Z$4,"")</f>
        <v/>
      </c>
      <c r="AA23" s="491" t="str">
        <f>IF($A$38='MS-Sang'!AA23,LEFT(SANG!AA24,FIND(":",SANG!AA24)+1)&amp;THGV!AA$4,"")</f>
        <v/>
      </c>
      <c r="AB23" s="491" t="str">
        <f>IF($A$38='MS-Sang'!AB23,LEFT(SANG!AB24,FIND(":",SANG!AB24)+1)&amp;THGV!AB$4,"")</f>
        <v/>
      </c>
      <c r="AC23" s="491" t="str">
        <f>IF($A$38='MS-Sang'!AC23,LEFT(SANG!AC24,FIND(":",SANG!AC24)+1)&amp;THGV!AC$4,"")</f>
        <v/>
      </c>
      <c r="AD23" s="491" t="str">
        <f>IF($A$38='MS-Sang'!AD23,LEFT(SANG!AD24,FIND(":",SANG!AD24)+1)&amp;THGV!AD$4,"")</f>
        <v/>
      </c>
      <c r="AE23" s="491" t="str">
        <f>IF($A$38='MS-Sang'!AE23,LEFT(SANG!AE24,FIND(":",SANG!AE24)+1)&amp;THGV!AE$4,"")</f>
        <v/>
      </c>
      <c r="AF23" s="491" t="str">
        <f>IF($A$38='MS-Sang'!AF23,LEFT(SANG!AF24,FIND(":",SANG!AF24)+1)&amp;THGV!AF$4,"")</f>
        <v/>
      </c>
      <c r="AG23" s="491" t="str">
        <f>IF($A$38='MS-Sang'!AG23,LEFT(SANG!AG24,FIND(":",SANG!AG24)+1)&amp;THGV!AG$4,"")</f>
        <v/>
      </c>
      <c r="AH23" s="491" t="str">
        <f>IF($A$38='MS-Sang'!AH23,LEFT(SANG!AH24,FIND(":",SANG!AH24)+1)&amp;THGV!AH$4,"")</f>
        <v/>
      </c>
      <c r="AI23" s="491" t="str">
        <f>IF($A$38='MS-Sang'!AI23,LEFT(SANG!AI24,FIND(":",SANG!AI24)+1)&amp;THGV!AI$4,"")</f>
        <v/>
      </c>
      <c r="AJ23" s="491" t="str">
        <f>IF($A$38='MS-Sang'!AJ23,LEFT(SANG!AJ24,FIND(":",SANG!AJ24)+1)&amp;THGV!AJ$4,"")</f>
        <v/>
      </c>
      <c r="AK23" s="491" t="str">
        <f>IF($A$38='MS-Sang'!AK23,LEFT(SANG!AK24,FIND(":",SANG!AK24)+1)&amp;THGV!AK$4,"")</f>
        <v/>
      </c>
      <c r="AL23" s="491" t="str">
        <f>IF($A$38='MS-Sang'!AL23,LEFT(SANG!AL24,FIND(":",SANG!AL24)+1)&amp;THGV!AL$4,"")</f>
        <v/>
      </c>
      <c r="AM23" s="491"/>
      <c r="AN23" s="491" t="str">
        <f t="shared" si="0"/>
        <v xml:space="preserve"> Văn: 11A4</v>
      </c>
      <c r="AO23" s="491" t="str">
        <f t="shared" si="1"/>
        <v/>
      </c>
      <c r="AP23" s="491" t="str">
        <f t="shared" si="2"/>
        <v>Văn: 11A4</v>
      </c>
    </row>
    <row r="24" spans="1:42" ht="15" x14ac:dyDescent="0.2">
      <c r="A24" s="484"/>
      <c r="B24" s="485">
        <v>4</v>
      </c>
      <c r="C24" s="483" t="str">
        <f>IF($A$38='MS-Sang'!C24,LEFT(SANG!C25,FIND(":",SANG!C25)+1)&amp;THGV!C$4,"")</f>
        <v/>
      </c>
      <c r="D24" s="483" t="str">
        <f>IF($A$38='MS-Sang'!D24,LEFT(SANG!D25,FIND(":",SANG!D25)+1)&amp;THGV!D$4,"")</f>
        <v/>
      </c>
      <c r="E24" s="483" t="str">
        <f>IF($A$38='MS-Sang'!E24,LEFT(SANG!E25,FIND(":",SANG!E25)+1)&amp;THGV!E$4,"")</f>
        <v/>
      </c>
      <c r="F24" s="483" t="str">
        <f>IF($A$38='MS-Sang'!F24,LEFT(SANG!F25,FIND(":",SANG!F25)+1)&amp;THGV!F$4,"")</f>
        <v/>
      </c>
      <c r="G24" s="483" t="str">
        <f>IF($A$38='MS-Sang'!G24,LEFT(SANG!G25,FIND(":",SANG!G25)+1)&amp;THGV!G$4,"")</f>
        <v/>
      </c>
      <c r="H24" s="483" t="str">
        <f>IF($A$38='MS-Sang'!H24,LEFT(SANG!H25,FIND(":",SANG!H25)+1)&amp;THGV!H$4,"")</f>
        <v/>
      </c>
      <c r="I24" s="483" t="str">
        <f>IF($A$38='MS-Sang'!I24,LEFT(SANG!I25,FIND(":",SANG!I25)+1)&amp;THGV!I$4,"")</f>
        <v/>
      </c>
      <c r="J24" s="483" t="str">
        <f>IF($A$38='MS-Sang'!J24,LEFT(SANG!J25,FIND(":",SANG!J25)+1)&amp;THGV!J$4,"")</f>
        <v/>
      </c>
      <c r="K24" s="483" t="str">
        <f>IF($A$38='MS-Sang'!K24,LEFT(SANG!K25,FIND(":",SANG!K25)+1)&amp;THGV!K$4,"")</f>
        <v/>
      </c>
      <c r="L24" s="483" t="str">
        <f>IF($A$38='MS-Sang'!L24,LEFT(SANG!L25,FIND(":",SANG!L25)+1)&amp;THGV!L$4,"")</f>
        <v/>
      </c>
      <c r="M24" s="483" t="str">
        <f>IF($A$38='MS-Sang'!M24,LEFT(SANG!M25,FIND(":",SANG!M25)+1)&amp;THGV!M$4,"")</f>
        <v/>
      </c>
      <c r="N24" s="491" t="str">
        <f>IF($A$38='MS-Sang'!N24,LEFT(SANG!N25,FIND(":",SANG!N25)+1)&amp;THGV!N$4,"")</f>
        <v/>
      </c>
      <c r="O24" s="491" t="str">
        <f>IF($A$38='MS-Sang'!O24,LEFT(SANG!O25,FIND(":",SANG!O25)+1)&amp;THGV!O$4,"")</f>
        <v/>
      </c>
      <c r="P24" s="491" t="str">
        <f>IF($A$38='MS-Sang'!P24,LEFT(SANG!P25,FIND(":",SANG!P25)+1)&amp;THGV!P$4,"")</f>
        <v/>
      </c>
      <c r="Q24" s="491" t="str">
        <f>IF($A$38='MS-Sang'!Q24,LEFT(SANG!Q25,FIND(":",SANG!Q25)+1)&amp;THGV!Q$4,"")</f>
        <v/>
      </c>
      <c r="R24" s="491" t="str">
        <f>IF($A$38='MS-Sang'!R24,LEFT(SANG!R25,FIND(":",SANG!R25)+1)&amp;THGV!R$4,"")</f>
        <v/>
      </c>
      <c r="S24" s="491" t="str">
        <f>IF($A$38='MS-Sang'!S24,LEFT(SANG!S25,FIND(":",SANG!S25)+1)&amp;THGV!S$4,"")</f>
        <v/>
      </c>
      <c r="T24" s="491" t="str">
        <f>IF($A$38='MS-Sang'!T24,LEFT(SANG!T25,FIND(":",SANG!T25)+1)&amp;THGV!T$4,"")</f>
        <v/>
      </c>
      <c r="U24" s="491" t="str">
        <f>IF($A$38='MS-Sang'!U24,LEFT(SANG!U25,FIND(":",SANG!U25)+1)&amp;THGV!U$4,"")</f>
        <v/>
      </c>
      <c r="V24" s="491" t="str">
        <f>IF($A$38='MS-Sang'!V24,LEFT(SANG!V25,FIND(":",SANG!V25)+1)&amp;THGV!V$4,"")</f>
        <v/>
      </c>
      <c r="W24" s="491" t="str">
        <f>IF($A$38='MS-Sang'!W24,LEFT(SANG!W25,FIND(":",SANG!W25)+1)&amp;THGV!W$4,"")</f>
        <v/>
      </c>
      <c r="X24" s="491" t="str">
        <f>IF($A$38='MS-Sang'!X24,LEFT(SANG!X25,FIND(":",SANG!X25)+1)&amp;THGV!X$4,"")</f>
        <v/>
      </c>
      <c r="Y24" s="491" t="str">
        <f>IF($A$38='MS-Sang'!Y24,LEFT(SANG!Y25,FIND(":",SANG!Y25)+1)&amp;THGV!Y$4,"")</f>
        <v/>
      </c>
      <c r="Z24" s="491" t="str">
        <f>IF($A$38='MS-Sang'!Z24,LEFT(SANG!Z25,FIND(":",SANG!Z25)+1)&amp;THGV!Z$4,"")</f>
        <v/>
      </c>
      <c r="AA24" s="491" t="str">
        <f>IF($A$38='MS-Sang'!AA24,LEFT(SANG!AA25,FIND(":",SANG!AA25)+1)&amp;THGV!AA$4,"")</f>
        <v/>
      </c>
      <c r="AB24" s="491" t="str">
        <f>IF($A$38='MS-Sang'!AB24,LEFT(SANG!AB25,FIND(":",SANG!AB25)+1)&amp;THGV!AB$4,"")</f>
        <v/>
      </c>
      <c r="AC24" s="491" t="str">
        <f>IF($A$38='MS-Sang'!AC24,LEFT(SANG!AC25,FIND(":",SANG!AC25)+1)&amp;THGV!AC$4,"")</f>
        <v/>
      </c>
      <c r="AD24" s="491" t="str">
        <f>IF($A$38='MS-Sang'!AD24,LEFT(SANG!AD25,FIND(":",SANG!AD25)+1)&amp;THGV!AD$4,"")</f>
        <v/>
      </c>
      <c r="AE24" s="491" t="str">
        <f>IF($A$38='MS-Sang'!AE24,LEFT(SANG!AE25,FIND(":",SANG!AE25)+1)&amp;THGV!AE$4,"")</f>
        <v/>
      </c>
      <c r="AF24" s="491" t="str">
        <f>IF($A$38='MS-Sang'!AF24,LEFT(SANG!AF25,FIND(":",SANG!AF25)+1)&amp;THGV!AF$4,"")</f>
        <v/>
      </c>
      <c r="AG24" s="491" t="str">
        <f>IF($A$38='MS-Sang'!AG24,LEFT(SANG!AG25,FIND(":",SANG!AG25)+1)&amp;THGV!AG$4,"")</f>
        <v/>
      </c>
      <c r="AH24" s="491" t="str">
        <f>IF($A$38='MS-Sang'!AH24,LEFT(SANG!AH25,FIND(":",SANG!AH25)+1)&amp;THGV!AH$4,"")</f>
        <v/>
      </c>
      <c r="AI24" s="491" t="str">
        <f>IF($A$38='MS-Sang'!AI24,LEFT(SANG!AI25,FIND(":",SANG!AI25)+1)&amp;THGV!AI$4,"")</f>
        <v/>
      </c>
      <c r="AJ24" s="491" t="str">
        <f>IF($A$38='MS-Sang'!AJ24,LEFT(SANG!AJ25,FIND(":",SANG!AJ25)+1)&amp;THGV!AJ$4,"")</f>
        <v/>
      </c>
      <c r="AK24" s="491" t="str">
        <f>IF($A$38='MS-Sang'!AK24,LEFT(SANG!AK25,FIND(":",SANG!AK25)+1)&amp;THGV!AK$4,"")</f>
        <v/>
      </c>
      <c r="AL24" s="491" t="str">
        <f>IF($A$38='MS-Sang'!AL24,LEFT(SANG!AL25,FIND(":",SANG!AL25)+1)&amp;THGV!AL$4,"")</f>
        <v/>
      </c>
      <c r="AM24" s="491"/>
      <c r="AN24" s="491" t="str">
        <f t="shared" si="0"/>
        <v xml:space="preserve"> </v>
      </c>
      <c r="AO24" s="491" t="str">
        <f t="shared" si="1"/>
        <v/>
      </c>
      <c r="AP24" s="491" t="str">
        <f t="shared" si="2"/>
        <v/>
      </c>
    </row>
    <row r="25" spans="1:42" ht="15.75" thickBot="1" x14ac:dyDescent="0.25">
      <c r="A25" s="486"/>
      <c r="B25" s="487">
        <v>5</v>
      </c>
      <c r="C25" s="488" t="str">
        <f>IF($A$38='MS-Sang'!C25,LEFT(SANG!C26,FIND(":",SANG!C26)+1)&amp;THGV!C$4,"")</f>
        <v/>
      </c>
      <c r="D25" s="488" t="str">
        <f>IF($A$38='MS-Sang'!D25,LEFT(SANG!D26,FIND(":",SANG!D26)+1)&amp;THGV!D$4,"")</f>
        <v/>
      </c>
      <c r="E25" s="488" t="str">
        <f>IF($A$38='MS-Sang'!E25,LEFT(SANG!E26,FIND(":",SANG!E26)+1)&amp;THGV!E$4,"")</f>
        <v/>
      </c>
      <c r="F25" s="488" t="str">
        <f>IF($A$38='MS-Sang'!F25,LEFT(SANG!F26,FIND(":",SANG!F26)+1)&amp;THGV!F$4,"")</f>
        <v/>
      </c>
      <c r="G25" s="488" t="str">
        <f>IF($A$38='MS-Sang'!G25,LEFT(SANG!G26,FIND(":",SANG!G26)+1)&amp;THGV!G$4,"")</f>
        <v/>
      </c>
      <c r="H25" s="488" t="str">
        <f>IF($A$38='MS-Sang'!H25,LEFT(SANG!H26,FIND(":",SANG!H26)+1)&amp;THGV!H$4,"")</f>
        <v/>
      </c>
      <c r="I25" s="488" t="str">
        <f>IF($A$38='MS-Sang'!I25,LEFT(SANG!I26,FIND(":",SANG!I26)+1)&amp;THGV!I$4,"")</f>
        <v/>
      </c>
      <c r="J25" s="488" t="str">
        <f>IF($A$38='MS-Sang'!J25,LEFT(SANG!J26,FIND(":",SANG!J26)+1)&amp;THGV!J$4,"")</f>
        <v/>
      </c>
      <c r="K25" s="488" t="str">
        <f>IF($A$38='MS-Sang'!K25,LEFT(SANG!K26,FIND(":",SANG!K26)+1)&amp;THGV!K$4,"")</f>
        <v/>
      </c>
      <c r="L25" s="488" t="str">
        <f>IF($A$38='MS-Sang'!L25,LEFT(SANG!L26,FIND(":",SANG!L26)+1)&amp;THGV!L$4,"")</f>
        <v/>
      </c>
      <c r="M25" s="488" t="str">
        <f>IF($A$38='MS-Sang'!M25,LEFT(SANG!M26,FIND(":",SANG!M26)+1)&amp;THGV!M$4,"")</f>
        <v/>
      </c>
      <c r="N25" s="492" t="str">
        <f>IF($A$38='MS-Sang'!N25,LEFT(SANG!N26,FIND(":",SANG!N26)+1)&amp;THGV!N$4,"")</f>
        <v/>
      </c>
      <c r="O25" s="492" t="str">
        <f>IF($A$38='MS-Sang'!O25,LEFT(SANG!O26,FIND(":",SANG!O26)+1)&amp;THGV!O$4,"")</f>
        <v/>
      </c>
      <c r="P25" s="492" t="str">
        <f>IF($A$38='MS-Sang'!P25,LEFT(SANG!P26,FIND(":",SANG!P26)+1)&amp;THGV!P$4,"")</f>
        <v/>
      </c>
      <c r="Q25" s="492" t="str">
        <f>IF($A$38='MS-Sang'!Q25,LEFT(SANG!Q26,FIND(":",SANG!Q26)+1)&amp;THGV!Q$4,"")</f>
        <v/>
      </c>
      <c r="R25" s="492" t="str">
        <f>IF($A$38='MS-Sang'!R25,LEFT(SANG!R26,FIND(":",SANG!R26)+1)&amp;THGV!R$4,"")</f>
        <v/>
      </c>
      <c r="S25" s="492" t="str">
        <f>IF($A$38='MS-Sang'!S25,LEFT(SANG!S26,FIND(":",SANG!S26)+1)&amp;THGV!S$4,"")</f>
        <v/>
      </c>
      <c r="T25" s="492" t="str">
        <f>IF($A$38='MS-Sang'!T25,LEFT(SANG!T26,FIND(":",SANG!T26)+1)&amp;THGV!T$4,"")</f>
        <v/>
      </c>
      <c r="U25" s="492" t="str">
        <f>IF($A$38='MS-Sang'!U25,LEFT(SANG!U26,FIND(":",SANG!U26)+1)&amp;THGV!U$4,"")</f>
        <v/>
      </c>
      <c r="V25" s="492" t="str">
        <f>IF($A$38='MS-Sang'!V25,LEFT(SANG!V26,FIND(":",SANG!V26)+1)&amp;THGV!V$4,"")</f>
        <v/>
      </c>
      <c r="W25" s="492" t="str">
        <f>IF($A$38='MS-Sang'!W25,LEFT(SANG!W26,FIND(":",SANG!W26)+1)&amp;THGV!W$4,"")</f>
        <v/>
      </c>
      <c r="X25" s="492" t="str">
        <f>IF($A$38='MS-Sang'!X25,LEFT(SANG!X26,FIND(":",SANG!X26)+1)&amp;THGV!X$4,"")</f>
        <v/>
      </c>
      <c r="Y25" s="492" t="str">
        <f>IF($A$38='MS-Sang'!Y25,LEFT(SANG!Y26,FIND(":",SANG!Y26)+1)&amp;THGV!Y$4,"")</f>
        <v/>
      </c>
      <c r="Z25" s="492" t="str">
        <f>IF($A$38='MS-Sang'!Z25,LEFT(SANG!Z26,FIND(":",SANG!Z26)+1)&amp;THGV!Z$4,"")</f>
        <v/>
      </c>
      <c r="AA25" s="492" t="str">
        <f>IF($A$38='MS-Sang'!AA25,LEFT(SANG!AA26,FIND(":",SANG!AA26)+1)&amp;THGV!AA$4,"")</f>
        <v/>
      </c>
      <c r="AB25" s="492" t="str">
        <f>IF($A$38='MS-Sang'!AB25,LEFT(SANG!AB26,FIND(":",SANG!AB26)+1)&amp;THGV!AB$4,"")</f>
        <v/>
      </c>
      <c r="AC25" s="492" t="str">
        <f>IF($A$38='MS-Sang'!AC25,LEFT(SANG!AC26,FIND(":",SANG!AC26)+1)&amp;THGV!AC$4,"")</f>
        <v/>
      </c>
      <c r="AD25" s="492" t="str">
        <f>IF($A$38='MS-Sang'!AD25,LEFT(SANG!AD26,FIND(":",SANG!AD26)+1)&amp;THGV!AD$4,"")</f>
        <v/>
      </c>
      <c r="AE25" s="492" t="str">
        <f>IF($A$38='MS-Sang'!AE25,LEFT(SANG!AE26,FIND(":",SANG!AE26)+1)&amp;THGV!AE$4,"")</f>
        <v/>
      </c>
      <c r="AF25" s="492" t="str">
        <f>IF($A$38='MS-Sang'!AF25,LEFT(SANG!AF26,FIND(":",SANG!AF26)+1)&amp;THGV!AF$4,"")</f>
        <v/>
      </c>
      <c r="AG25" s="492" t="str">
        <f>IF($A$38='MS-Sang'!AG25,LEFT(SANG!AG26,FIND(":",SANG!AG26)+1)&amp;THGV!AG$4,"")</f>
        <v/>
      </c>
      <c r="AH25" s="492" t="str">
        <f>IF($A$38='MS-Sang'!AH25,LEFT(SANG!AH26,FIND(":",SANG!AH26)+1)&amp;THGV!AH$4,"")</f>
        <v/>
      </c>
      <c r="AI25" s="492" t="str">
        <f>IF($A$38='MS-Sang'!AI25,LEFT(SANG!AI26,FIND(":",SANG!AI26)+1)&amp;THGV!AI$4,"")</f>
        <v/>
      </c>
      <c r="AJ25" s="492" t="str">
        <f>IF($A$38='MS-Sang'!AJ25,LEFT(SANG!AJ26,FIND(":",SANG!AJ26)+1)&amp;THGV!AJ$4,"")</f>
        <v/>
      </c>
      <c r="AK25" s="492" t="str">
        <f>IF($A$38='MS-Sang'!AK25,LEFT(SANG!AK26,FIND(":",SANG!AK26)+1)&amp;THGV!AK$4,"")</f>
        <v/>
      </c>
      <c r="AL25" s="492" t="str">
        <f>IF($A$38='MS-Sang'!AL25,LEFT(SANG!AL26,FIND(":",SANG!AL26)+1)&amp;THGV!AL$4,"")</f>
        <v/>
      </c>
      <c r="AM25" s="492"/>
      <c r="AN25" s="492" t="str">
        <f t="shared" si="0"/>
        <v xml:space="preserve"> </v>
      </c>
      <c r="AO25" s="492" t="str">
        <f t="shared" si="1"/>
        <v/>
      </c>
      <c r="AP25" s="492" t="str">
        <f t="shared" si="2"/>
        <v/>
      </c>
    </row>
    <row r="26" spans="1:42" ht="15" x14ac:dyDescent="0.2">
      <c r="A26" s="481" t="s">
        <v>23</v>
      </c>
      <c r="B26" s="482">
        <v>1</v>
      </c>
      <c r="C26" s="489" t="str">
        <f>IF($A$38='MS-Sang'!C26,LEFT(SANG!C27,FIND(":",SANG!C27)+1)&amp;THGV!C$4,"")</f>
        <v/>
      </c>
      <c r="D26" s="489" t="str">
        <f>IF($A$38='MS-Sang'!D26,LEFT(SANG!D27,FIND(":",SANG!D27)+1)&amp;THGV!D$4,"")</f>
        <v/>
      </c>
      <c r="E26" s="489" t="str">
        <f>IF($A$38='MS-Sang'!E26,LEFT(SANG!E27,FIND(":",SANG!E27)+1)&amp;THGV!E$4,"")</f>
        <v/>
      </c>
      <c r="F26" s="489" t="str">
        <f>IF($A$38='MS-Sang'!F26,LEFT(SANG!F27,FIND(":",SANG!F27)+1)&amp;THGV!F$4,"")</f>
        <v/>
      </c>
      <c r="G26" s="489" t="str">
        <f>IF($A$38='MS-Sang'!G26,LEFT(SANG!G27,FIND(":",SANG!G27)+1)&amp;THGV!G$4,"")</f>
        <v/>
      </c>
      <c r="H26" s="489" t="str">
        <f>IF($A$38='MS-Sang'!H26,LEFT(SANG!H27,FIND(":",SANG!H27)+1)&amp;THGV!H$4,"")</f>
        <v/>
      </c>
      <c r="I26" s="489" t="str">
        <f>IF($A$38='MS-Sang'!I26,LEFT(SANG!I27,FIND(":",SANG!I27)+1)&amp;THGV!I$4,"")</f>
        <v/>
      </c>
      <c r="J26" s="489" t="str">
        <f>IF($A$38='MS-Sang'!J26,LEFT(SANG!J27,FIND(":",SANG!J27)+1)&amp;THGV!J$4,"")</f>
        <v/>
      </c>
      <c r="K26" s="489" t="str">
        <f>IF($A$38='MS-Sang'!K26,LEFT(SANG!K27,FIND(":",SANG!K27)+1)&amp;THGV!K$4,"")</f>
        <v/>
      </c>
      <c r="L26" s="489" t="str">
        <f>IF($A$38='MS-Sang'!L26,LEFT(SANG!L27,FIND(":",SANG!L27)+1)&amp;THGV!L$4,"")</f>
        <v/>
      </c>
      <c r="M26" s="489" t="str">
        <f>IF($A$38='MS-Sang'!M26,LEFT(SANG!M27,FIND(":",SANG!M27)+1)&amp;THGV!M$4,"")</f>
        <v/>
      </c>
      <c r="N26" s="490" t="str">
        <f>IF($A$38='MS-Sang'!N26,LEFT(SANG!N27,FIND(":",SANG!N27)+1)&amp;THGV!N$4,"")</f>
        <v/>
      </c>
      <c r="O26" s="490" t="str">
        <f>IF($A$38='MS-Sang'!O26,LEFT(SANG!O27,FIND(":",SANG!O27)+1)&amp;THGV!O$4,"")</f>
        <v/>
      </c>
      <c r="P26" s="490" t="str">
        <f>IF($A$38='MS-Sang'!P26,LEFT(SANG!P27,FIND(":",SANG!P27)+1)&amp;THGV!P$4,"")</f>
        <v/>
      </c>
      <c r="Q26" s="490" t="str">
        <f>IF($A$38='MS-Sang'!Q26,LEFT(SANG!Q27,FIND(":",SANG!Q27)+1)&amp;THGV!Q$4,"")</f>
        <v/>
      </c>
      <c r="R26" s="490" t="str">
        <f>IF($A$38='MS-Sang'!R26,LEFT(SANG!R27,FIND(":",SANG!R27)+1)&amp;THGV!R$4,"")</f>
        <v/>
      </c>
      <c r="S26" s="490" t="str">
        <f>IF($A$38='MS-Sang'!S26,LEFT(SANG!S27,FIND(":",SANG!S27)+1)&amp;THGV!S$4,"")</f>
        <v/>
      </c>
      <c r="T26" s="490" t="str">
        <f>IF($A$38='MS-Sang'!T26,LEFT(SANG!T27,FIND(":",SANG!T27)+1)&amp;THGV!T$4,"")</f>
        <v/>
      </c>
      <c r="U26" s="490" t="str">
        <f>IF($A$38='MS-Sang'!U26,LEFT(SANG!U27,FIND(":",SANG!U27)+1)&amp;THGV!U$4,"")</f>
        <v/>
      </c>
      <c r="V26" s="490" t="str">
        <f>IF($A$38='MS-Sang'!V26,LEFT(SANG!V27,FIND(":",SANG!V27)+1)&amp;THGV!V$4,"")</f>
        <v/>
      </c>
      <c r="W26" s="490" t="str">
        <f>IF($A$38='MS-Sang'!W26,LEFT(SANG!W27,FIND(":",SANG!W27)+1)&amp;THGV!W$4,"")</f>
        <v/>
      </c>
      <c r="X26" s="490" t="str">
        <f>IF($A$38='MS-Sang'!X26,LEFT(SANG!X27,FIND(":",SANG!X27)+1)&amp;THGV!X$4,"")</f>
        <v/>
      </c>
      <c r="Y26" s="490" t="str">
        <f>IF($A$38='MS-Sang'!Y26,LEFT(SANG!Y27,FIND(":",SANG!Y27)+1)&amp;THGV!Y$4,"")</f>
        <v/>
      </c>
      <c r="Z26" s="490" t="str">
        <f>IF($A$38='MS-Sang'!Z26,LEFT(SANG!Z27,FIND(":",SANG!Z27)+1)&amp;THGV!Z$4,"")</f>
        <v/>
      </c>
      <c r="AA26" s="490" t="str">
        <f>IF($A$38='MS-Sang'!AA26,LEFT(SANG!AA27,FIND(":",SANG!AA27)+1)&amp;THGV!AA$4,"")</f>
        <v/>
      </c>
      <c r="AB26" s="490" t="str">
        <f>IF($A$38='MS-Sang'!AB26,LEFT(SANG!AB27,FIND(":",SANG!AB27)+1)&amp;THGV!AB$4,"")</f>
        <v/>
      </c>
      <c r="AC26" s="490" t="str">
        <f>IF($A$38='MS-Sang'!AC26,LEFT(SANG!AC27,FIND(":",SANG!AC27)+1)&amp;THGV!AC$4,"")</f>
        <v/>
      </c>
      <c r="AD26" s="490" t="str">
        <f>IF($A$38='MS-Sang'!AD26,LEFT(SANG!AD27,FIND(":",SANG!AD27)+1)&amp;THGV!AD$4,"")</f>
        <v/>
      </c>
      <c r="AE26" s="490" t="str">
        <f>IF($A$38='MS-Sang'!AE26,LEFT(SANG!AE27,FIND(":",SANG!AE27)+1)&amp;THGV!AE$4,"")</f>
        <v/>
      </c>
      <c r="AF26" s="490" t="str">
        <f>IF($A$38='MS-Sang'!AF26,LEFT(SANG!AF27,FIND(":",SANG!AF27)+1)&amp;THGV!AF$4,"")</f>
        <v/>
      </c>
      <c r="AG26" s="490" t="str">
        <f>IF($A$38='MS-Sang'!AG26,LEFT(SANG!AG27,FIND(":",SANG!AG27)+1)&amp;THGV!AG$4,"")</f>
        <v/>
      </c>
      <c r="AH26" s="490" t="str">
        <f>IF($A$38='MS-Sang'!AH26,LEFT(SANG!AH27,FIND(":",SANG!AH27)+1)&amp;THGV!AH$4,"")</f>
        <v/>
      </c>
      <c r="AI26" s="490" t="str">
        <f>IF($A$38='MS-Sang'!AI26,LEFT(SANG!AI27,FIND(":",SANG!AI27)+1)&amp;THGV!AI$4,"")</f>
        <v/>
      </c>
      <c r="AJ26" s="490" t="str">
        <f>IF($A$38='MS-Sang'!AJ26,LEFT(SANG!AJ27,FIND(":",SANG!AJ27)+1)&amp;THGV!AJ$4,"")</f>
        <v/>
      </c>
      <c r="AK26" s="490" t="str">
        <f>IF($A$38='MS-Sang'!AK26,LEFT(SANG!AK27,FIND(":",SANG!AK27)+1)&amp;THGV!AK$4,"")</f>
        <v/>
      </c>
      <c r="AL26" s="490" t="str">
        <f>IF($A$38='MS-Sang'!AL26,LEFT(SANG!AL27,FIND(":",SANG!AL27)+1)&amp;THGV!AL$4,"")</f>
        <v/>
      </c>
      <c r="AM26" s="490"/>
      <c r="AN26" s="490" t="str">
        <f t="shared" si="0"/>
        <v xml:space="preserve"> </v>
      </c>
      <c r="AO26" s="490" t="str">
        <f t="shared" si="1"/>
        <v/>
      </c>
      <c r="AP26" s="490" t="str">
        <f t="shared" si="2"/>
        <v/>
      </c>
    </row>
    <row r="27" spans="1:42" ht="15" x14ac:dyDescent="0.2">
      <c r="A27" s="484"/>
      <c r="B27" s="485">
        <v>2</v>
      </c>
      <c r="C27" s="483" t="str">
        <f>IF($A$38='MS-Sang'!C27,LEFT(SANG!C28,FIND(":",SANG!C28)+1)&amp;THGV!C$4,"")</f>
        <v/>
      </c>
      <c r="D27" s="483" t="str">
        <f>IF($A$38='MS-Sang'!D27,LEFT(SANG!D28,FIND(":",SANG!D28)+1)&amp;THGV!D$4,"")</f>
        <v/>
      </c>
      <c r="E27" s="483" t="str">
        <f>IF($A$38='MS-Sang'!E27,LEFT(SANG!E28,FIND(":",SANG!E28)+1)&amp;THGV!E$4,"")</f>
        <v/>
      </c>
      <c r="F27" s="483" t="str">
        <f>IF($A$38='MS-Sang'!F27,LEFT(SANG!F28,FIND(":",SANG!F28)+1)&amp;THGV!F$4,"")</f>
        <v/>
      </c>
      <c r="G27" s="483" t="str">
        <f>IF($A$38='MS-Sang'!G27,LEFT(SANG!G28,FIND(":",SANG!G28)+1)&amp;THGV!G$4,"")</f>
        <v/>
      </c>
      <c r="H27" s="483" t="str">
        <f>IF($A$38='MS-Sang'!H27,LEFT(SANG!H28,FIND(":",SANG!H28)+1)&amp;THGV!H$4,"")</f>
        <v/>
      </c>
      <c r="I27" s="483" t="str">
        <f>IF($A$38='MS-Sang'!I27,LEFT(SANG!I28,FIND(":",SANG!I28)+1)&amp;THGV!I$4,"")</f>
        <v/>
      </c>
      <c r="J27" s="483" t="str">
        <f>IF($A$38='MS-Sang'!J27,LEFT(SANG!J28,FIND(":",SANG!J28)+1)&amp;THGV!J$4,"")</f>
        <v/>
      </c>
      <c r="K27" s="483" t="str">
        <f>IF($A$38='MS-Sang'!K27,LEFT(SANG!K28,FIND(":",SANG!K28)+1)&amp;THGV!K$4,"")</f>
        <v/>
      </c>
      <c r="L27" s="483" t="str">
        <f>IF($A$38='MS-Sang'!L27,LEFT(SANG!L28,FIND(":",SANG!L28)+1)&amp;THGV!L$4,"")</f>
        <v/>
      </c>
      <c r="M27" s="483" t="str">
        <f>IF($A$38='MS-Sang'!M27,LEFT(SANG!M28,FIND(":",SANG!M28)+1)&amp;THGV!M$4,"")</f>
        <v/>
      </c>
      <c r="N27" s="491" t="str">
        <f>IF($A$38='MS-Sang'!N27,LEFT(SANG!N28,FIND(":",SANG!N28)+1)&amp;THGV!N$4,"")</f>
        <v/>
      </c>
      <c r="O27" s="491" t="str">
        <f>IF($A$38='MS-Sang'!O27,LEFT(SANG!O28,FIND(":",SANG!O28)+1)&amp;THGV!O$4,"")</f>
        <v/>
      </c>
      <c r="P27" s="491" t="str">
        <f>IF($A$38='MS-Sang'!P27,LEFT(SANG!P28,FIND(":",SANG!P28)+1)&amp;THGV!P$4,"")</f>
        <v/>
      </c>
      <c r="Q27" s="491" t="str">
        <f>IF($A$38='MS-Sang'!Q27,LEFT(SANG!Q28,FIND(":",SANG!Q28)+1)&amp;THGV!Q$4,"")</f>
        <v>Văn: 11A4</v>
      </c>
      <c r="R27" s="491" t="str">
        <f>IF($A$38='MS-Sang'!R27,LEFT(SANG!R28,FIND(":",SANG!R28)+1)&amp;THGV!R$4,"")</f>
        <v/>
      </c>
      <c r="S27" s="491" t="str">
        <f>IF($A$38='MS-Sang'!S27,LEFT(SANG!S28,FIND(":",SANG!S28)+1)&amp;THGV!S$4,"")</f>
        <v/>
      </c>
      <c r="T27" s="491" t="str">
        <f>IF($A$38='MS-Sang'!T27,LEFT(SANG!T28,FIND(":",SANG!T28)+1)&amp;THGV!T$4,"")</f>
        <v/>
      </c>
      <c r="U27" s="491" t="str">
        <f>IF($A$38='MS-Sang'!U27,LEFT(SANG!U28,FIND(":",SANG!U28)+1)&amp;THGV!U$4,"")</f>
        <v/>
      </c>
      <c r="V27" s="491" t="str">
        <f>IF($A$38='MS-Sang'!V27,LEFT(SANG!V28,FIND(":",SANG!V28)+1)&amp;THGV!V$4,"")</f>
        <v/>
      </c>
      <c r="W27" s="491" t="str">
        <f>IF($A$38='MS-Sang'!W27,LEFT(SANG!W28,FIND(":",SANG!W28)+1)&amp;THGV!W$4,"")</f>
        <v/>
      </c>
      <c r="X27" s="491" t="str">
        <f>IF($A$38='MS-Sang'!X27,LEFT(SANG!X28,FIND(":",SANG!X28)+1)&amp;THGV!X$4,"")</f>
        <v/>
      </c>
      <c r="Y27" s="491" t="str">
        <f>IF($A$38='MS-Sang'!Y27,LEFT(SANG!Y28,FIND(":",SANG!Y28)+1)&amp;THGV!Y$4,"")</f>
        <v/>
      </c>
      <c r="Z27" s="491" t="str">
        <f>IF($A$38='MS-Sang'!Z27,LEFT(SANG!Z28,FIND(":",SANG!Z28)+1)&amp;THGV!Z$4,"")</f>
        <v/>
      </c>
      <c r="AA27" s="491" t="str">
        <f>IF($A$38='MS-Sang'!AA27,LEFT(SANG!AA28,FIND(":",SANG!AA28)+1)&amp;THGV!AA$4,"")</f>
        <v/>
      </c>
      <c r="AB27" s="491" t="str">
        <f>IF($A$38='MS-Sang'!AB27,LEFT(SANG!AB28,FIND(":",SANG!AB28)+1)&amp;THGV!AB$4,"")</f>
        <v/>
      </c>
      <c r="AC27" s="491" t="str">
        <f>IF($A$38='MS-Sang'!AC27,LEFT(SANG!AC28,FIND(":",SANG!AC28)+1)&amp;THGV!AC$4,"")</f>
        <v/>
      </c>
      <c r="AD27" s="491" t="str">
        <f>IF($A$38='MS-Sang'!AD27,LEFT(SANG!AD28,FIND(":",SANG!AD28)+1)&amp;THGV!AD$4,"")</f>
        <v/>
      </c>
      <c r="AE27" s="491" t="str">
        <f>IF($A$38='MS-Sang'!AE27,LEFT(SANG!AE28,FIND(":",SANG!AE28)+1)&amp;THGV!AE$4,"")</f>
        <v/>
      </c>
      <c r="AF27" s="491" t="str">
        <f>IF($A$38='MS-Sang'!AF27,LEFT(SANG!AF28,FIND(":",SANG!AF28)+1)&amp;THGV!AF$4,"")</f>
        <v/>
      </c>
      <c r="AG27" s="491" t="str">
        <f>IF($A$38='MS-Sang'!AG27,LEFT(SANG!AG28,FIND(":",SANG!AG28)+1)&amp;THGV!AG$4,"")</f>
        <v/>
      </c>
      <c r="AH27" s="491" t="str">
        <f>IF($A$38='MS-Sang'!AH27,LEFT(SANG!AH28,FIND(":",SANG!AH28)+1)&amp;THGV!AH$4,"")</f>
        <v/>
      </c>
      <c r="AI27" s="491" t="str">
        <f>IF($A$38='MS-Sang'!AI27,LEFT(SANG!AI28,FIND(":",SANG!AI28)+1)&amp;THGV!AI$4,"")</f>
        <v/>
      </c>
      <c r="AJ27" s="491" t="str">
        <f>IF($A$38='MS-Sang'!AJ27,LEFT(SANG!AJ28,FIND(":",SANG!AJ28)+1)&amp;THGV!AJ$4,"")</f>
        <v/>
      </c>
      <c r="AK27" s="491" t="str">
        <f>IF($A$38='MS-Sang'!AK27,LEFT(SANG!AK28,FIND(":",SANG!AK28)+1)&amp;THGV!AK$4,"")</f>
        <v/>
      </c>
      <c r="AL27" s="491" t="str">
        <f>IF($A$38='MS-Sang'!AL27,LEFT(SANG!AL28,FIND(":",SANG!AL28)+1)&amp;THGV!AL$4,"")</f>
        <v/>
      </c>
      <c r="AM27" s="491"/>
      <c r="AN27" s="491" t="str">
        <f t="shared" si="0"/>
        <v xml:space="preserve"> Văn: 11A4</v>
      </c>
      <c r="AO27" s="491" t="str">
        <f t="shared" si="1"/>
        <v/>
      </c>
      <c r="AP27" s="491" t="str">
        <f t="shared" si="2"/>
        <v>Văn: 11A4</v>
      </c>
    </row>
    <row r="28" spans="1:42" ht="15" x14ac:dyDescent="0.2">
      <c r="A28" s="484"/>
      <c r="B28" s="485">
        <v>3</v>
      </c>
      <c r="C28" s="483" t="str">
        <f>IF($A$38='MS-Sang'!C28,LEFT(SANG!C29,FIND(":",SANG!C29)+1)&amp;THGV!C$4,"")</f>
        <v/>
      </c>
      <c r="D28" s="483" t="str">
        <f>IF($A$38='MS-Sang'!D28,LEFT(SANG!D29,FIND(":",SANG!D29)+1)&amp;THGV!D$4,"")</f>
        <v>Văn: 10A2</v>
      </c>
      <c r="E28" s="483" t="str">
        <f>IF($A$38='MS-Sang'!E28,LEFT(SANG!E29,FIND(":",SANG!E29)+1)&amp;THGV!E$4,"")</f>
        <v/>
      </c>
      <c r="F28" s="483" t="str">
        <f>IF($A$38='MS-Sang'!F28,LEFT(SANG!F29,FIND(":",SANG!F29)+1)&amp;THGV!F$4,"")</f>
        <v/>
      </c>
      <c r="G28" s="483" t="str">
        <f>IF($A$38='MS-Sang'!G28,LEFT(SANG!G29,FIND(":",SANG!G29)+1)&amp;THGV!G$4,"")</f>
        <v/>
      </c>
      <c r="H28" s="483" t="str">
        <f>IF($A$38='MS-Sang'!H28,LEFT(SANG!H29,FIND(":",SANG!H29)+1)&amp;THGV!H$4,"")</f>
        <v/>
      </c>
      <c r="I28" s="483" t="str">
        <f>IF($A$38='MS-Sang'!I28,LEFT(SANG!I29,FIND(":",SANG!I29)+1)&amp;THGV!I$4,"")</f>
        <v/>
      </c>
      <c r="J28" s="483" t="str">
        <f>IF($A$38='MS-Sang'!J28,LEFT(SANG!J29,FIND(":",SANG!J29)+1)&amp;THGV!J$4,"")</f>
        <v/>
      </c>
      <c r="K28" s="483" t="str">
        <f>IF($A$38='MS-Sang'!K28,LEFT(SANG!K29,FIND(":",SANG!K29)+1)&amp;THGV!K$4,"")</f>
        <v/>
      </c>
      <c r="L28" s="483" t="str">
        <f>IF($A$38='MS-Sang'!L28,LEFT(SANG!L29,FIND(":",SANG!L29)+1)&amp;THGV!L$4,"")</f>
        <v/>
      </c>
      <c r="M28" s="483" t="str">
        <f>IF($A$38='MS-Sang'!M28,LEFT(SANG!M29,FIND(":",SANG!M29)+1)&amp;THGV!M$4,"")</f>
        <v/>
      </c>
      <c r="N28" s="491" t="str">
        <f>IF($A$38='MS-Sang'!N28,LEFT(SANG!N29,FIND(":",SANG!N29)+1)&amp;THGV!N$4,"")</f>
        <v/>
      </c>
      <c r="O28" s="491" t="str">
        <f>IF($A$38='MS-Sang'!O28,LEFT(SANG!O29,FIND(":",SANG!O29)+1)&amp;THGV!O$4,"")</f>
        <v/>
      </c>
      <c r="P28" s="491" t="str">
        <f>IF($A$38='MS-Sang'!P28,LEFT(SANG!P29,FIND(":",SANG!P29)+1)&amp;THGV!P$4,"")</f>
        <v/>
      </c>
      <c r="Q28" s="491" t="str">
        <f>IF($A$38='MS-Sang'!Q28,LEFT(SANG!Q29,FIND(":",SANG!Q29)+1)&amp;THGV!Q$4,"")</f>
        <v/>
      </c>
      <c r="R28" s="491" t="str">
        <f>IF($A$38='MS-Sang'!R28,LEFT(SANG!R29,FIND(":",SANG!R29)+1)&amp;THGV!R$4,"")</f>
        <v/>
      </c>
      <c r="S28" s="491" t="str">
        <f>IF($A$38='MS-Sang'!S28,LEFT(SANG!S29,FIND(":",SANG!S29)+1)&amp;THGV!S$4,"")</f>
        <v/>
      </c>
      <c r="T28" s="491" t="str">
        <f>IF($A$38='MS-Sang'!T28,LEFT(SANG!T29,FIND(":",SANG!T29)+1)&amp;THGV!T$4,"")</f>
        <v/>
      </c>
      <c r="U28" s="491" t="str">
        <f>IF($A$38='MS-Sang'!U28,LEFT(SANG!U29,FIND(":",SANG!U29)+1)&amp;THGV!U$4,"")</f>
        <v/>
      </c>
      <c r="V28" s="491" t="str">
        <f>IF($A$38='MS-Sang'!V28,LEFT(SANG!V29,FIND(":",SANG!V29)+1)&amp;THGV!V$4,"")</f>
        <v/>
      </c>
      <c r="W28" s="491" t="str">
        <f>IF($A$38='MS-Sang'!W28,LEFT(SANG!W29,FIND(":",SANG!W29)+1)&amp;THGV!W$4,"")</f>
        <v/>
      </c>
      <c r="X28" s="491" t="str">
        <f>IF($A$38='MS-Sang'!X28,LEFT(SANG!X29,FIND(":",SANG!X29)+1)&amp;THGV!X$4,"")</f>
        <v/>
      </c>
      <c r="Y28" s="491" t="str">
        <f>IF($A$38='MS-Sang'!Y28,LEFT(SANG!Y29,FIND(":",SANG!Y29)+1)&amp;THGV!Y$4,"")</f>
        <v/>
      </c>
      <c r="Z28" s="491" t="str">
        <f>IF($A$38='MS-Sang'!Z28,LEFT(SANG!Z29,FIND(":",SANG!Z29)+1)&amp;THGV!Z$4,"")</f>
        <v/>
      </c>
      <c r="AA28" s="491" t="str">
        <f>IF($A$38='MS-Sang'!AA28,LEFT(SANG!AA29,FIND(":",SANG!AA29)+1)&amp;THGV!AA$4,"")</f>
        <v/>
      </c>
      <c r="AB28" s="491" t="str">
        <f>IF($A$38='MS-Sang'!AB28,LEFT(SANG!AB29,FIND(":",SANG!AB29)+1)&amp;THGV!AB$4,"")</f>
        <v/>
      </c>
      <c r="AC28" s="491" t="str">
        <f>IF($A$38='MS-Sang'!AC28,LEFT(SANG!AC29,FIND(":",SANG!AC29)+1)&amp;THGV!AC$4,"")</f>
        <v/>
      </c>
      <c r="AD28" s="491" t="str">
        <f>IF($A$38='MS-Sang'!AD28,LEFT(SANG!AD29,FIND(":",SANG!AD29)+1)&amp;THGV!AD$4,"")</f>
        <v/>
      </c>
      <c r="AE28" s="491" t="str">
        <f>IF($A$38='MS-Sang'!AE28,LEFT(SANG!AE29,FIND(":",SANG!AE29)+1)&amp;THGV!AE$4,"")</f>
        <v/>
      </c>
      <c r="AF28" s="491" t="str">
        <f>IF($A$38='MS-Sang'!AF28,LEFT(SANG!AF29,FIND(":",SANG!AF29)+1)&amp;THGV!AF$4,"")</f>
        <v/>
      </c>
      <c r="AG28" s="491" t="str">
        <f>IF($A$38='MS-Sang'!AG28,LEFT(SANG!AG29,FIND(":",SANG!AG29)+1)&amp;THGV!AG$4,"")</f>
        <v/>
      </c>
      <c r="AH28" s="491" t="str">
        <f>IF($A$38='MS-Sang'!AH28,LEFT(SANG!AH29,FIND(":",SANG!AH29)+1)&amp;THGV!AH$4,"")</f>
        <v/>
      </c>
      <c r="AI28" s="491" t="str">
        <f>IF($A$38='MS-Sang'!AI28,LEFT(SANG!AI29,FIND(":",SANG!AI29)+1)&amp;THGV!AI$4,"")</f>
        <v/>
      </c>
      <c r="AJ28" s="491" t="str">
        <f>IF($A$38='MS-Sang'!AJ28,LEFT(SANG!AJ29,FIND(":",SANG!AJ29)+1)&amp;THGV!AJ$4,"")</f>
        <v/>
      </c>
      <c r="AK28" s="491" t="str">
        <f>IF($A$38='MS-Sang'!AK28,LEFT(SANG!AK29,FIND(":",SANG!AK29)+1)&amp;THGV!AK$4,"")</f>
        <v/>
      </c>
      <c r="AL28" s="491" t="str">
        <f>IF($A$38='MS-Sang'!AL28,LEFT(SANG!AL29,FIND(":",SANG!AL29)+1)&amp;THGV!AL$4,"")</f>
        <v/>
      </c>
      <c r="AM28" s="491"/>
      <c r="AN28" s="491" t="str">
        <f t="shared" si="0"/>
        <v xml:space="preserve"> Văn: 10A2</v>
      </c>
      <c r="AO28" s="491" t="str">
        <f t="shared" si="1"/>
        <v/>
      </c>
      <c r="AP28" s="491" t="str">
        <f t="shared" si="2"/>
        <v>Văn: 10A2</v>
      </c>
    </row>
    <row r="29" spans="1:42" ht="15" x14ac:dyDescent="0.2">
      <c r="A29" s="484"/>
      <c r="B29" s="485">
        <v>4</v>
      </c>
      <c r="C29" s="483" t="str">
        <f>IF($A$38='MS-Sang'!C29,LEFT(SANG!C30,FIND(":",SANG!C30)+1)&amp;THGV!C$4,"")</f>
        <v/>
      </c>
      <c r="D29" s="483" t="str">
        <f>IF($A$38='MS-Sang'!D29,LEFT(SANG!D30,FIND(":",SANG!D30)+1)&amp;THGV!D$4,"")</f>
        <v>Văn: 10A2</v>
      </c>
      <c r="E29" s="483" t="str">
        <f>IF($A$38='MS-Sang'!E29,LEFT(SANG!E30,FIND(":",SANG!E30)+1)&amp;THGV!E$4,"")</f>
        <v/>
      </c>
      <c r="F29" s="483" t="str">
        <f>IF($A$38='MS-Sang'!F29,LEFT(SANG!F30,FIND(":",SANG!F30)+1)&amp;THGV!F$4,"")</f>
        <v/>
      </c>
      <c r="G29" s="483" t="str">
        <f>IF($A$38='MS-Sang'!G29,LEFT(SANG!G30,FIND(":",SANG!G30)+1)&amp;THGV!G$4,"")</f>
        <v/>
      </c>
      <c r="H29" s="483" t="str">
        <f>IF($A$38='MS-Sang'!H29,LEFT(SANG!H30,FIND(":",SANG!H30)+1)&amp;THGV!H$4,"")</f>
        <v/>
      </c>
      <c r="I29" s="483" t="str">
        <f>IF($A$38='MS-Sang'!I29,LEFT(SANG!I30,FIND(":",SANG!I30)+1)&amp;THGV!I$4,"")</f>
        <v/>
      </c>
      <c r="J29" s="483" t="str">
        <f>IF($A$38='MS-Sang'!J29,LEFT(SANG!J30,FIND(":",SANG!J30)+1)&amp;THGV!J$4,"")</f>
        <v/>
      </c>
      <c r="K29" s="483" t="str">
        <f>IF($A$38='MS-Sang'!K29,LEFT(SANG!K30,FIND(":",SANG!K30)+1)&amp;THGV!K$4,"")</f>
        <v/>
      </c>
      <c r="L29" s="483" t="str">
        <f>IF($A$38='MS-Sang'!L29,LEFT(SANG!L30,FIND(":",SANG!L30)+1)&amp;THGV!L$4,"")</f>
        <v/>
      </c>
      <c r="M29" s="483" t="str">
        <f>IF($A$38='MS-Sang'!M29,LEFT(SANG!M30,FIND(":",SANG!M30)+1)&amp;THGV!M$4,"")</f>
        <v/>
      </c>
      <c r="N29" s="491" t="str">
        <f>IF($A$38='MS-Sang'!N29,LEFT(SANG!N30,FIND(":",SANG!N30)+1)&amp;THGV!N$4,"")</f>
        <v/>
      </c>
      <c r="O29" s="491" t="str">
        <f>IF($A$38='MS-Sang'!O29,LEFT(SANG!O30,FIND(":",SANG!O30)+1)&amp;THGV!O$4,"")</f>
        <v/>
      </c>
      <c r="P29" s="491" t="str">
        <f>IF($A$38='MS-Sang'!P29,LEFT(SANG!P30,FIND(":",SANG!P30)+1)&amp;THGV!P$4,"")</f>
        <v/>
      </c>
      <c r="Q29" s="491" t="str">
        <f>IF($A$38='MS-Sang'!Q29,LEFT(SANG!Q30,FIND(":",SANG!Q30)+1)&amp;THGV!Q$4,"")</f>
        <v/>
      </c>
      <c r="R29" s="491" t="str">
        <f>IF($A$38='MS-Sang'!R29,LEFT(SANG!R30,FIND(":",SANG!R30)+1)&amp;THGV!R$4,"")</f>
        <v/>
      </c>
      <c r="S29" s="491" t="str">
        <f>IF($A$38='MS-Sang'!S29,LEFT(SANG!S30,FIND(":",SANG!S30)+1)&amp;THGV!S$4,"")</f>
        <v/>
      </c>
      <c r="T29" s="491" t="str">
        <f>IF($A$38='MS-Sang'!T29,LEFT(SANG!T30,FIND(":",SANG!T30)+1)&amp;THGV!T$4,"")</f>
        <v/>
      </c>
      <c r="U29" s="491" t="str">
        <f>IF($A$38='MS-Sang'!U29,LEFT(SANG!U30,FIND(":",SANG!U30)+1)&amp;THGV!U$4,"")</f>
        <v/>
      </c>
      <c r="V29" s="491" t="str">
        <f>IF($A$38='MS-Sang'!V29,LEFT(SANG!V30,FIND(":",SANG!V30)+1)&amp;THGV!V$4,"")</f>
        <v/>
      </c>
      <c r="W29" s="491" t="str">
        <f>IF($A$38='MS-Sang'!W29,LEFT(SANG!W30,FIND(":",SANG!W30)+1)&amp;THGV!W$4,"")</f>
        <v/>
      </c>
      <c r="X29" s="491" t="str">
        <f>IF($A$38='MS-Sang'!X29,LEFT(SANG!X30,FIND(":",SANG!X30)+1)&amp;THGV!X$4,"")</f>
        <v/>
      </c>
      <c r="Y29" s="491" t="str">
        <f>IF($A$38='MS-Sang'!Y29,LEFT(SANG!Y30,FIND(":",SANG!Y30)+1)&amp;THGV!Y$4,"")</f>
        <v/>
      </c>
      <c r="Z29" s="491" t="str">
        <f>IF($A$38='MS-Sang'!Z29,LEFT(SANG!Z30,FIND(":",SANG!Z30)+1)&amp;THGV!Z$4,"")</f>
        <v/>
      </c>
      <c r="AA29" s="491" t="str">
        <f>IF($A$38='MS-Sang'!AA29,LEFT(SANG!AA30,FIND(":",SANG!AA30)+1)&amp;THGV!AA$4,"")</f>
        <v/>
      </c>
      <c r="AB29" s="491" t="str">
        <f>IF($A$38='MS-Sang'!AB29,LEFT(SANG!AB30,FIND(":",SANG!AB30)+1)&amp;THGV!AB$4,"")</f>
        <v/>
      </c>
      <c r="AC29" s="491" t="str">
        <f>IF($A$38='MS-Sang'!AC29,LEFT(SANG!AC30,FIND(":",SANG!AC30)+1)&amp;THGV!AC$4,"")</f>
        <v/>
      </c>
      <c r="AD29" s="491" t="str">
        <f>IF($A$38='MS-Sang'!AD29,LEFT(SANG!AD30,FIND(":",SANG!AD30)+1)&amp;THGV!AD$4,"")</f>
        <v/>
      </c>
      <c r="AE29" s="491" t="str">
        <f>IF($A$38='MS-Sang'!AE29,LEFT(SANG!AE30,FIND(":",SANG!AE30)+1)&amp;THGV!AE$4,"")</f>
        <v/>
      </c>
      <c r="AF29" s="491" t="str">
        <f>IF($A$38='MS-Sang'!AF29,LEFT(SANG!AF30,FIND(":",SANG!AF30)+1)&amp;THGV!AF$4,"")</f>
        <v/>
      </c>
      <c r="AG29" s="491" t="str">
        <f>IF($A$38='MS-Sang'!AG29,LEFT(SANG!AG30,FIND(":",SANG!AG30)+1)&amp;THGV!AG$4,"")</f>
        <v/>
      </c>
      <c r="AH29" s="491" t="str">
        <f>IF($A$38='MS-Sang'!AH29,LEFT(SANG!AH30,FIND(":",SANG!AH30)+1)&amp;THGV!AH$4,"")</f>
        <v/>
      </c>
      <c r="AI29" s="491" t="str">
        <f>IF($A$38='MS-Sang'!AI29,LEFT(SANG!AI30,FIND(":",SANG!AI30)+1)&amp;THGV!AI$4,"")</f>
        <v/>
      </c>
      <c r="AJ29" s="491" t="str">
        <f>IF($A$38='MS-Sang'!AJ29,LEFT(SANG!AJ30,FIND(":",SANG!AJ30)+1)&amp;THGV!AJ$4,"")</f>
        <v/>
      </c>
      <c r="AK29" s="491" t="str">
        <f>IF($A$38='MS-Sang'!AK29,LEFT(SANG!AK30,FIND(":",SANG!AK30)+1)&amp;THGV!AK$4,"")</f>
        <v/>
      </c>
      <c r="AL29" s="491" t="str">
        <f>IF($A$38='MS-Sang'!AL29,LEFT(SANG!AL30,FIND(":",SANG!AL30)+1)&amp;THGV!AL$4,"")</f>
        <v/>
      </c>
      <c r="AM29" s="491"/>
      <c r="AN29" s="491" t="str">
        <f t="shared" si="0"/>
        <v xml:space="preserve"> Văn: 10A2</v>
      </c>
      <c r="AO29" s="491" t="str">
        <f t="shared" si="1"/>
        <v/>
      </c>
      <c r="AP29" s="491" t="str">
        <f t="shared" si="2"/>
        <v>Văn: 10A2</v>
      </c>
    </row>
    <row r="30" spans="1:42" ht="15.75" thickBot="1" x14ac:dyDescent="0.25">
      <c r="A30" s="486"/>
      <c r="B30" s="487">
        <v>5</v>
      </c>
      <c r="C30" s="488" t="str">
        <f>IF($A$38='MS-Sang'!C30,LEFT(SANG!C31,FIND(":",SANG!C31)+1)&amp;THGV!C$4,"")</f>
        <v/>
      </c>
      <c r="D30" s="488" t="str">
        <f>IF($A$38='MS-Sang'!D30,LEFT(SANG!D31,FIND(":",SANG!D31)+1)&amp;THGV!D$4,"")</f>
        <v/>
      </c>
      <c r="E30" s="488" t="str">
        <f>IF($A$38='MS-Sang'!E30,LEFT(SANG!E31,FIND(":",SANG!E31)+1)&amp;THGV!E$4,"")</f>
        <v/>
      </c>
      <c r="F30" s="488" t="str">
        <f>IF($A$38='MS-Sang'!F30,LEFT(SANG!F31,FIND(":",SANG!F31)+1)&amp;THGV!F$4,"")</f>
        <v/>
      </c>
      <c r="G30" s="488" t="str">
        <f>IF($A$38='MS-Sang'!G30,LEFT(SANG!G31,FIND(":",SANG!G31)+1)&amp;THGV!G$4,"")</f>
        <v/>
      </c>
      <c r="H30" s="488" t="str">
        <f>IF($A$38='MS-Sang'!H30,LEFT(SANG!H31,FIND(":",SANG!H31)+1)&amp;THGV!H$4,"")</f>
        <v/>
      </c>
      <c r="I30" s="488" t="str">
        <f>IF($A$38='MS-Sang'!I30,LEFT(SANG!I31,FIND(":",SANG!I31)+1)&amp;THGV!I$4,"")</f>
        <v/>
      </c>
      <c r="J30" s="488" t="str">
        <f>IF($A$38='MS-Sang'!J30,LEFT(SANG!J31,FIND(":",SANG!J31)+1)&amp;THGV!J$4,"")</f>
        <v/>
      </c>
      <c r="K30" s="488" t="str">
        <f>IF($A$38='MS-Sang'!K30,LEFT(SANG!K31,FIND(":",SANG!K31)+1)&amp;THGV!K$4,"")</f>
        <v/>
      </c>
      <c r="L30" s="488" t="str">
        <f>IF($A$38='MS-Sang'!L30,LEFT(SANG!L31,FIND(":",SANG!L31)+1)&amp;THGV!L$4,"")</f>
        <v/>
      </c>
      <c r="M30" s="488" t="str">
        <f>IF($A$38='MS-Sang'!M30,LEFT(SANG!M31,FIND(":",SANG!M31)+1)&amp;THGV!M$4,"")</f>
        <v/>
      </c>
      <c r="N30" s="492" t="str">
        <f>IF($A$38='MS-Sang'!N30,LEFT(SANG!N31,FIND(":",SANG!N31)+1)&amp;THGV!N$4,"")</f>
        <v/>
      </c>
      <c r="O30" s="492" t="str">
        <f>IF($A$38='MS-Sang'!O30,LEFT(SANG!O31,FIND(":",SANG!O31)+1)&amp;THGV!O$4,"")</f>
        <v/>
      </c>
      <c r="P30" s="492" t="str">
        <f>IF($A$38='MS-Sang'!P30,LEFT(SANG!P31,FIND(":",SANG!P31)+1)&amp;THGV!P$4,"")</f>
        <v/>
      </c>
      <c r="Q30" s="492" t="str">
        <f>IF($A$38='MS-Sang'!Q30,LEFT(SANG!Q31,FIND(":",SANG!Q31)+1)&amp;THGV!Q$4,"")</f>
        <v/>
      </c>
      <c r="R30" s="492" t="str">
        <f>IF($A$38='MS-Sang'!R30,LEFT(SANG!R31,FIND(":",SANG!R31)+1)&amp;THGV!R$4,"")</f>
        <v/>
      </c>
      <c r="S30" s="492" t="str">
        <f>IF($A$38='MS-Sang'!S30,LEFT(SANG!S31,FIND(":",SANG!S31)+1)&amp;THGV!S$4,"")</f>
        <v/>
      </c>
      <c r="T30" s="492" t="str">
        <f>IF($A$38='MS-Sang'!T30,LEFT(SANG!T31,FIND(":",SANG!T31)+1)&amp;THGV!T$4,"")</f>
        <v/>
      </c>
      <c r="U30" s="492" t="str">
        <f>IF($A$38='MS-Sang'!U30,LEFT(SANG!U31,FIND(":",SANG!U31)+1)&amp;THGV!U$4,"")</f>
        <v/>
      </c>
      <c r="V30" s="492" t="str">
        <f>IF($A$38='MS-Sang'!V30,LEFT(SANG!V31,FIND(":",SANG!V31)+1)&amp;THGV!V$4,"")</f>
        <v/>
      </c>
      <c r="W30" s="492" t="str">
        <f>IF($A$38='MS-Sang'!W30,LEFT(SANG!W31,FIND(":",SANG!W31)+1)&amp;THGV!W$4,"")</f>
        <v/>
      </c>
      <c r="X30" s="492" t="str">
        <f>IF($A$38='MS-Sang'!X30,LEFT(SANG!X31,FIND(":",SANG!X31)+1)&amp;THGV!X$4,"")</f>
        <v/>
      </c>
      <c r="Y30" s="492" t="str">
        <f>IF($A$38='MS-Sang'!Y30,LEFT(SANG!Y31,FIND(":",SANG!Y31)+1)&amp;THGV!Y$4,"")</f>
        <v/>
      </c>
      <c r="Z30" s="492" t="str">
        <f>IF($A$38='MS-Sang'!Z30,LEFT(SANG!Z31,FIND(":",SANG!Z31)+1)&amp;THGV!Z$4,"")</f>
        <v/>
      </c>
      <c r="AA30" s="492" t="str">
        <f>IF($A$38='MS-Sang'!AA30,LEFT(SANG!AA31,FIND(":",SANG!AA31)+1)&amp;THGV!AA$4,"")</f>
        <v/>
      </c>
      <c r="AB30" s="492" t="str">
        <f>IF($A$38='MS-Sang'!AB30,LEFT(SANG!AB31,FIND(":",SANG!AB31)+1)&amp;THGV!AB$4,"")</f>
        <v/>
      </c>
      <c r="AC30" s="492" t="str">
        <f>IF($A$38='MS-Sang'!AC30,LEFT(SANG!AC31,FIND(":",SANG!AC31)+1)&amp;THGV!AC$4,"")</f>
        <v/>
      </c>
      <c r="AD30" s="492" t="str">
        <f>IF($A$38='MS-Sang'!AD30,LEFT(SANG!AD31,FIND(":",SANG!AD31)+1)&amp;THGV!AD$4,"")</f>
        <v/>
      </c>
      <c r="AE30" s="492" t="str">
        <f>IF($A$38='MS-Sang'!AE30,LEFT(SANG!AE31,FIND(":",SANG!AE31)+1)&amp;THGV!AE$4,"")</f>
        <v/>
      </c>
      <c r="AF30" s="492" t="str">
        <f>IF($A$38='MS-Sang'!AF30,LEFT(SANG!AF31,FIND(":",SANG!AF31)+1)&amp;THGV!AF$4,"")</f>
        <v/>
      </c>
      <c r="AG30" s="492" t="str">
        <f>IF($A$38='MS-Sang'!AG30,LEFT(SANG!AG31,FIND(":",SANG!AG31)+1)&amp;THGV!AG$4,"")</f>
        <v/>
      </c>
      <c r="AH30" s="492" t="str">
        <f>IF($A$38='MS-Sang'!AH30,LEFT(SANG!AH31,FIND(":",SANG!AH31)+1)&amp;THGV!AH$4,"")</f>
        <v/>
      </c>
      <c r="AI30" s="492" t="str">
        <f>IF($A$38='MS-Sang'!AI30,LEFT(SANG!AI31,FIND(":",SANG!AI31)+1)&amp;THGV!AI$4,"")</f>
        <v/>
      </c>
      <c r="AJ30" s="492" t="str">
        <f>IF($A$38='MS-Sang'!AJ30,LEFT(SANG!AJ31,FIND(":",SANG!AJ31)+1)&amp;THGV!AJ$4,"")</f>
        <v/>
      </c>
      <c r="AK30" s="492" t="str">
        <f>IF($A$38='MS-Sang'!AK30,LEFT(SANG!AK31,FIND(":",SANG!AK31)+1)&amp;THGV!AK$4,"")</f>
        <v/>
      </c>
      <c r="AL30" s="492" t="str">
        <f>IF($A$38='MS-Sang'!AL30,LEFT(SANG!AL31,FIND(":",SANG!AL31)+1)&amp;THGV!AL$4,"")</f>
        <v/>
      </c>
      <c r="AM30" s="492"/>
      <c r="AN30" s="492" t="str">
        <f t="shared" si="0"/>
        <v xml:space="preserve"> </v>
      </c>
      <c r="AO30" s="492" t="str">
        <f t="shared" si="1"/>
        <v/>
      </c>
      <c r="AP30" s="492" t="str">
        <f t="shared" si="2"/>
        <v/>
      </c>
    </row>
    <row r="31" spans="1:42" ht="15" x14ac:dyDescent="0.2">
      <c r="A31" s="481" t="s">
        <v>27</v>
      </c>
      <c r="B31" s="482">
        <v>1</v>
      </c>
      <c r="C31" s="489" t="str">
        <f>IF($A$38='MS-Sang'!C31,LEFT(SANG!C32,FIND(":",SANG!C32)+1)&amp;THGV!C$4,"")</f>
        <v/>
      </c>
      <c r="D31" s="489" t="str">
        <f>IF($A$38='MS-Sang'!D31,LEFT(SANG!D32,FIND(":",SANG!D32)+1)&amp;THGV!D$4,"")</f>
        <v/>
      </c>
      <c r="E31" s="489" t="str">
        <f>IF($A$38='MS-Sang'!E31,LEFT(SANG!E32,FIND(":",SANG!E32)+1)&amp;THGV!E$4,"")</f>
        <v/>
      </c>
      <c r="F31" s="489" t="str">
        <f>IF($A$38='MS-Sang'!F31,LEFT(SANG!F32,FIND(":",SANG!F32)+1)&amp;THGV!F$4,"")</f>
        <v/>
      </c>
      <c r="G31" s="489" t="str">
        <f>IF($A$38='MS-Sang'!G31,LEFT(SANG!G32,FIND(":",SANG!G32)+1)&amp;THGV!G$4,"")</f>
        <v/>
      </c>
      <c r="H31" s="489" t="str">
        <f>IF($A$38='MS-Sang'!H31,LEFT(SANG!H32,FIND(":",SANG!H32)+1)&amp;THGV!H$4,"")</f>
        <v/>
      </c>
      <c r="I31" s="489" t="str">
        <f>IF($A$38='MS-Sang'!I31,LEFT(SANG!I32,FIND(":",SANG!I32)+1)&amp;THGV!I$4,"")</f>
        <v/>
      </c>
      <c r="J31" s="489" t="str">
        <f>IF($A$38='MS-Sang'!J31,LEFT(SANG!J32,FIND(":",SANG!J32)+1)&amp;THGV!J$4,"")</f>
        <v/>
      </c>
      <c r="K31" s="489" t="str">
        <f>IF($A$38='MS-Sang'!K31,LEFT(SANG!K32,FIND(":",SANG!K32)+1)&amp;THGV!K$4,"")</f>
        <v/>
      </c>
      <c r="L31" s="489" t="str">
        <f>IF($A$38='MS-Sang'!L31,LEFT(SANG!L32,FIND(":",SANG!L32)+1)&amp;THGV!L$4,"")</f>
        <v/>
      </c>
      <c r="M31" s="489" t="str">
        <f>IF($A$38='MS-Sang'!M31,LEFT(SANG!M32,FIND(":",SANG!M32)+1)&amp;THGV!M$4,"")</f>
        <v/>
      </c>
      <c r="N31" s="490" t="str">
        <f>IF($A$38='MS-Sang'!N31,LEFT(SANG!N32,FIND(":",SANG!N32)+1)&amp;THGV!N$4,"")</f>
        <v/>
      </c>
      <c r="O31" s="490" t="str">
        <f>IF($A$38='MS-Sang'!O31,LEFT(SANG!O32,FIND(":",SANG!O32)+1)&amp;THGV!O$4,"")</f>
        <v/>
      </c>
      <c r="P31" s="490" t="str">
        <f>IF($A$38='MS-Sang'!P31,LEFT(SANG!P32,FIND(":",SANG!P32)+1)&amp;THGV!P$4,"")</f>
        <v/>
      </c>
      <c r="Q31" s="490" t="str">
        <f>IF($A$38='MS-Sang'!Q31,LEFT(SANG!Q32,FIND(":",SANG!Q32)+1)&amp;THGV!Q$4,"")</f>
        <v/>
      </c>
      <c r="R31" s="490" t="str">
        <f>IF($A$38='MS-Sang'!R31,LEFT(SANG!R32,FIND(":",SANG!R32)+1)&amp;THGV!R$4,"")</f>
        <v/>
      </c>
      <c r="S31" s="490" t="str">
        <f>IF($A$38='MS-Sang'!S31,LEFT(SANG!S32,FIND(":",SANG!S32)+1)&amp;THGV!S$4,"")</f>
        <v/>
      </c>
      <c r="T31" s="490" t="str">
        <f>IF($A$38='MS-Sang'!T31,LEFT(SANG!T32,FIND(":",SANG!T32)+1)&amp;THGV!T$4,"")</f>
        <v/>
      </c>
      <c r="U31" s="490" t="str">
        <f>IF($A$38='MS-Sang'!U31,LEFT(SANG!U32,FIND(":",SANG!U32)+1)&amp;THGV!U$4,"")</f>
        <v/>
      </c>
      <c r="V31" s="490" t="str">
        <f>IF($A$38='MS-Sang'!V31,LEFT(SANG!V32,FIND(":",SANG!V32)+1)&amp;THGV!V$4,"")</f>
        <v/>
      </c>
      <c r="W31" s="490" t="str">
        <f>IF($A$38='MS-Sang'!W31,LEFT(SANG!W32,FIND(":",SANG!W32)+1)&amp;THGV!W$4,"")</f>
        <v/>
      </c>
      <c r="X31" s="490" t="str">
        <f>IF($A$38='MS-Sang'!X31,LEFT(SANG!X32,FIND(":",SANG!X32)+1)&amp;THGV!X$4,"")</f>
        <v/>
      </c>
      <c r="Y31" s="490" t="str">
        <f>IF($A$38='MS-Sang'!Y31,LEFT(SANG!Y32,FIND(":",SANG!Y32)+1)&amp;THGV!Y$4,"")</f>
        <v/>
      </c>
      <c r="Z31" s="490" t="str">
        <f>IF($A$38='MS-Sang'!Z31,LEFT(SANG!Z32,FIND(":",SANG!Z32)+1)&amp;THGV!Z$4,"")</f>
        <v/>
      </c>
      <c r="AA31" s="490" t="str">
        <f>IF($A$38='MS-Sang'!AA31,LEFT(SANG!AA32,FIND(":",SANG!AA32)+1)&amp;THGV!AA$4,"")</f>
        <v/>
      </c>
      <c r="AB31" s="490" t="str">
        <f>IF($A$38='MS-Sang'!AB31,LEFT(SANG!AB32,FIND(":",SANG!AB32)+1)&amp;THGV!AB$4,"")</f>
        <v/>
      </c>
      <c r="AC31" s="490" t="str">
        <f>IF($A$38='MS-Sang'!AC31,LEFT(SANG!AC32,FIND(":",SANG!AC32)+1)&amp;THGV!AC$4,"")</f>
        <v/>
      </c>
      <c r="AD31" s="490" t="str">
        <f>IF($A$38='MS-Sang'!AD31,LEFT(SANG!AD32,FIND(":",SANG!AD32)+1)&amp;THGV!AD$4,"")</f>
        <v/>
      </c>
      <c r="AE31" s="490" t="str">
        <f>IF($A$38='MS-Sang'!AE31,LEFT(SANG!AE32,FIND(":",SANG!AE32)+1)&amp;THGV!AE$4,"")</f>
        <v/>
      </c>
      <c r="AF31" s="490" t="str">
        <f>IF($A$38='MS-Sang'!AF31,LEFT(SANG!AF32,FIND(":",SANG!AF32)+1)&amp;THGV!AF$4,"")</f>
        <v/>
      </c>
      <c r="AG31" s="490" t="str">
        <f>IF($A$38='MS-Sang'!AG31,LEFT(SANG!AG32,FIND(":",SANG!AG32)+1)&amp;THGV!AG$4,"")</f>
        <v/>
      </c>
      <c r="AH31" s="490" t="str">
        <f>IF($A$38='MS-Sang'!AH31,LEFT(SANG!AH32,FIND(":",SANG!AH32)+1)&amp;THGV!AH$4,"")</f>
        <v/>
      </c>
      <c r="AI31" s="490" t="str">
        <f>IF($A$38='MS-Sang'!AI31,LEFT(SANG!AI32,FIND(":",SANG!AI32)+1)&amp;THGV!AI$4,"")</f>
        <v/>
      </c>
      <c r="AJ31" s="490" t="str">
        <f>IF($A$38='MS-Sang'!AJ31,LEFT(SANG!AJ32,FIND(":",SANG!AJ32)+1)&amp;THGV!AJ$4,"")</f>
        <v/>
      </c>
      <c r="AK31" s="490" t="str">
        <f>IF($A$38='MS-Sang'!AK31,LEFT(SANG!AK32,FIND(":",SANG!AK32)+1)&amp;THGV!AK$4,"")</f>
        <v/>
      </c>
      <c r="AL31" s="490" t="str">
        <f>IF($A$38='MS-Sang'!AL31,LEFT(SANG!AL32,FIND(":",SANG!AL32)+1)&amp;THGV!AL$4,"")</f>
        <v/>
      </c>
      <c r="AM31" s="490"/>
      <c r="AN31" s="490" t="str">
        <f t="shared" si="0"/>
        <v xml:space="preserve"> </v>
      </c>
      <c r="AO31" s="490" t="str">
        <f t="shared" si="1"/>
        <v/>
      </c>
      <c r="AP31" s="490" t="str">
        <f t="shared" si="2"/>
        <v/>
      </c>
    </row>
    <row r="32" spans="1:42" ht="15" x14ac:dyDescent="0.2">
      <c r="A32" s="484"/>
      <c r="B32" s="485">
        <v>2</v>
      </c>
      <c r="C32" s="483" t="str">
        <f>IF($A$38='MS-Sang'!C32,LEFT(SANG!C33,FIND(":",SANG!C33)+1)&amp;THGV!C$4,"")</f>
        <v/>
      </c>
      <c r="D32" s="483" t="str">
        <f>IF($A$38='MS-Sang'!D32,LEFT(SANG!D33,FIND(":",SANG!D33)+1)&amp;THGV!D$4,"")</f>
        <v/>
      </c>
      <c r="E32" s="483" t="str">
        <f>IF($A$38='MS-Sang'!E32,LEFT(SANG!E33,FIND(":",SANG!E33)+1)&amp;THGV!E$4,"")</f>
        <v/>
      </c>
      <c r="F32" s="483" t="str">
        <f>IF($A$38='MS-Sang'!F32,LEFT(SANG!F33,FIND(":",SANG!F33)+1)&amp;THGV!F$4,"")</f>
        <v/>
      </c>
      <c r="G32" s="483" t="str">
        <f>IF($A$38='MS-Sang'!G32,LEFT(SANG!G33,FIND(":",SANG!G33)+1)&amp;THGV!G$4,"")</f>
        <v/>
      </c>
      <c r="H32" s="483" t="str">
        <f>IF($A$38='MS-Sang'!H32,LEFT(SANG!H33,FIND(":",SANG!H33)+1)&amp;THGV!H$4,"")</f>
        <v/>
      </c>
      <c r="I32" s="483" t="str">
        <f>IF($A$38='MS-Sang'!I32,LEFT(SANG!I33,FIND(":",SANG!I33)+1)&amp;THGV!I$4,"")</f>
        <v/>
      </c>
      <c r="J32" s="483" t="str">
        <f>IF($A$38='MS-Sang'!J32,LEFT(SANG!J33,FIND(":",SANG!J33)+1)&amp;THGV!J$4,"")</f>
        <v/>
      </c>
      <c r="K32" s="483" t="str">
        <f>IF($A$38='MS-Sang'!K32,LEFT(SANG!K33,FIND(":",SANG!K33)+1)&amp;THGV!K$4,"")</f>
        <v/>
      </c>
      <c r="L32" s="483" t="str">
        <f>IF($A$38='MS-Sang'!L32,LEFT(SANG!L33,FIND(":",SANG!L33)+1)&amp;THGV!L$4,"")</f>
        <v/>
      </c>
      <c r="M32" s="483" t="str">
        <f>IF($A$38='MS-Sang'!M32,LEFT(SANG!M33,FIND(":",SANG!M33)+1)&amp;THGV!M$4,"")</f>
        <v/>
      </c>
      <c r="N32" s="491" t="str">
        <f>IF($A$38='MS-Sang'!N32,LEFT(SANG!N33,FIND(":",SANG!N33)+1)&amp;THGV!N$4,"")</f>
        <v/>
      </c>
      <c r="O32" s="491" t="str">
        <f>IF($A$38='MS-Sang'!O32,LEFT(SANG!O33,FIND(":",SANG!O33)+1)&amp;THGV!O$4,"")</f>
        <v/>
      </c>
      <c r="P32" s="491" t="str">
        <f>IF($A$38='MS-Sang'!P32,LEFT(SANG!P33,FIND(":",SANG!P33)+1)&amp;THGV!P$4,"")</f>
        <v/>
      </c>
      <c r="Q32" s="491" t="str">
        <f>IF($A$38='MS-Sang'!Q32,LEFT(SANG!Q33,FIND(":",SANG!Q33)+1)&amp;THGV!Q$4,"")</f>
        <v/>
      </c>
      <c r="R32" s="491" t="str">
        <f>IF($A$38='MS-Sang'!R32,LEFT(SANG!R33,FIND(":",SANG!R33)+1)&amp;THGV!R$4,"")</f>
        <v/>
      </c>
      <c r="S32" s="491" t="str">
        <f>IF($A$38='MS-Sang'!S32,LEFT(SANG!S33,FIND(":",SANG!S33)+1)&amp;THGV!S$4,"")</f>
        <v/>
      </c>
      <c r="T32" s="491" t="str">
        <f>IF($A$38='MS-Sang'!T32,LEFT(SANG!T33,FIND(":",SANG!T33)+1)&amp;THGV!T$4,"")</f>
        <v/>
      </c>
      <c r="U32" s="491" t="str">
        <f>IF($A$38='MS-Sang'!U32,LEFT(SANG!U33,FIND(":",SANG!U33)+1)&amp;THGV!U$4,"")</f>
        <v/>
      </c>
      <c r="V32" s="491" t="str">
        <f>IF($A$38='MS-Sang'!V32,LEFT(SANG!V33,FIND(":",SANG!V33)+1)&amp;THGV!V$4,"")</f>
        <v/>
      </c>
      <c r="W32" s="491" t="str">
        <f>IF($A$38='MS-Sang'!W32,LEFT(SANG!W33,FIND(":",SANG!W33)+1)&amp;THGV!W$4,"")</f>
        <v/>
      </c>
      <c r="X32" s="491" t="str">
        <f>IF($A$38='MS-Sang'!X32,LEFT(SANG!X33,FIND(":",SANG!X33)+1)&amp;THGV!X$4,"")</f>
        <v/>
      </c>
      <c r="Y32" s="491" t="str">
        <f>IF($A$38='MS-Sang'!Y32,LEFT(SANG!Y33,FIND(":",SANG!Y33)+1)&amp;THGV!Y$4,"")</f>
        <v/>
      </c>
      <c r="Z32" s="491" t="str">
        <f>IF($A$38='MS-Sang'!Z32,LEFT(SANG!Z33,FIND(":",SANG!Z33)+1)&amp;THGV!Z$4,"")</f>
        <v/>
      </c>
      <c r="AA32" s="491" t="str">
        <f>IF($A$38='MS-Sang'!AA32,LEFT(SANG!AA33,FIND(":",SANG!AA33)+1)&amp;THGV!AA$4,"")</f>
        <v/>
      </c>
      <c r="AB32" s="491" t="str">
        <f>IF($A$38='MS-Sang'!AB32,LEFT(SANG!AB33,FIND(":",SANG!AB33)+1)&amp;THGV!AB$4,"")</f>
        <v/>
      </c>
      <c r="AC32" s="491" t="str">
        <f>IF($A$38='MS-Sang'!AC32,LEFT(SANG!AC33,FIND(":",SANG!AC33)+1)&amp;THGV!AC$4,"")</f>
        <v/>
      </c>
      <c r="AD32" s="491" t="str">
        <f>IF($A$38='MS-Sang'!AD32,LEFT(SANG!AD33,FIND(":",SANG!AD33)+1)&amp;THGV!AD$4,"")</f>
        <v/>
      </c>
      <c r="AE32" s="491" t="str">
        <f>IF($A$38='MS-Sang'!AE32,LEFT(SANG!AE33,FIND(":",SANG!AE33)+1)&amp;THGV!AE$4,"")</f>
        <v/>
      </c>
      <c r="AF32" s="491" t="str">
        <f>IF($A$38='MS-Sang'!AF32,LEFT(SANG!AF33,FIND(":",SANG!AF33)+1)&amp;THGV!AF$4,"")</f>
        <v/>
      </c>
      <c r="AG32" s="491" t="str">
        <f>IF($A$38='MS-Sang'!AG32,LEFT(SANG!AG33,FIND(":",SANG!AG33)+1)&amp;THGV!AG$4,"")</f>
        <v/>
      </c>
      <c r="AH32" s="491" t="str">
        <f>IF($A$38='MS-Sang'!AH32,LEFT(SANG!AH33,FIND(":",SANG!AH33)+1)&amp;THGV!AH$4,"")</f>
        <v/>
      </c>
      <c r="AI32" s="491" t="str">
        <f>IF($A$38='MS-Sang'!AI32,LEFT(SANG!AI33,FIND(":",SANG!AI33)+1)&amp;THGV!AI$4,"")</f>
        <v/>
      </c>
      <c r="AJ32" s="491" t="str">
        <f>IF($A$38='MS-Sang'!AJ32,LEFT(SANG!AJ33,FIND(":",SANG!AJ33)+1)&amp;THGV!AJ$4,"")</f>
        <v/>
      </c>
      <c r="AK32" s="491" t="str">
        <f>IF($A$38='MS-Sang'!AK32,LEFT(SANG!AK33,FIND(":",SANG!AK33)+1)&amp;THGV!AK$4,"")</f>
        <v/>
      </c>
      <c r="AL32" s="491" t="str">
        <f>IF($A$38='MS-Sang'!AL32,LEFT(SANG!AL33,FIND(":",SANG!AL33)+1)&amp;THGV!AL$4,"")</f>
        <v/>
      </c>
      <c r="AM32" s="491"/>
      <c r="AN32" s="491" t="str">
        <f t="shared" si="0"/>
        <v xml:space="preserve"> </v>
      </c>
      <c r="AO32" s="491" t="str">
        <f t="shared" si="1"/>
        <v/>
      </c>
      <c r="AP32" s="491" t="str">
        <f t="shared" si="2"/>
        <v/>
      </c>
    </row>
    <row r="33" spans="1:42" ht="15" x14ac:dyDescent="0.2">
      <c r="A33" s="484"/>
      <c r="B33" s="485">
        <v>3</v>
      </c>
      <c r="C33" s="483" t="str">
        <f>IF($A$38='MS-Sang'!C33,LEFT(SANG!C34,FIND(":",SANG!C34)+1)&amp;THGV!C$4,"")</f>
        <v/>
      </c>
      <c r="D33" s="483" t="str">
        <f>IF($A$38='MS-Sang'!D33,LEFT(SANG!D34,FIND(":",SANG!D34)+1)&amp;THGV!D$4,"")</f>
        <v/>
      </c>
      <c r="E33" s="483" t="str">
        <f>IF($A$38='MS-Sang'!E33,LEFT(SANG!E34,FIND(":",SANG!E34)+1)&amp;THGV!E$4,"")</f>
        <v/>
      </c>
      <c r="F33" s="483" t="str">
        <f>IF($A$38='MS-Sang'!F33,LEFT(SANG!F34,FIND(":",SANG!F34)+1)&amp;THGV!F$4,"")</f>
        <v/>
      </c>
      <c r="G33" s="483" t="str">
        <f>IF($A$38='MS-Sang'!G33,LEFT(SANG!G34,FIND(":",SANG!G34)+1)&amp;THGV!G$4,"")</f>
        <v/>
      </c>
      <c r="H33" s="483" t="str">
        <f>IF($A$38='MS-Sang'!H33,LEFT(SANG!H34,FIND(":",SANG!H34)+1)&amp;THGV!H$4,"")</f>
        <v/>
      </c>
      <c r="I33" s="483" t="str">
        <f>IF($A$38='MS-Sang'!I33,LEFT(SANG!I34,FIND(":",SANG!I34)+1)&amp;THGV!I$4,"")</f>
        <v/>
      </c>
      <c r="J33" s="483" t="str">
        <f>IF($A$38='MS-Sang'!J33,LEFT(SANG!J34,FIND(":",SANG!J34)+1)&amp;THGV!J$4,"")</f>
        <v/>
      </c>
      <c r="K33" s="483" t="str">
        <f>IF($A$38='MS-Sang'!K33,LEFT(SANG!K34,FIND(":",SANG!K34)+1)&amp;THGV!K$4,"")</f>
        <v/>
      </c>
      <c r="L33" s="483" t="str">
        <f>IF($A$38='MS-Sang'!L33,LEFT(SANG!L34,FIND(":",SANG!L34)+1)&amp;THGV!L$4,"")</f>
        <v/>
      </c>
      <c r="M33" s="483" t="str">
        <f>IF($A$38='MS-Sang'!M33,LEFT(SANG!M34,FIND(":",SANG!M34)+1)&amp;THGV!M$4,"")</f>
        <v/>
      </c>
      <c r="N33" s="491" t="str">
        <f>IF($A$38='MS-Sang'!N33,LEFT(SANG!N34,FIND(":",SANG!N34)+1)&amp;THGV!N$4,"")</f>
        <v/>
      </c>
      <c r="O33" s="491" t="str">
        <f>IF($A$38='MS-Sang'!O33,LEFT(SANG!O34,FIND(":",SANG!O34)+1)&amp;THGV!O$4,"")</f>
        <v/>
      </c>
      <c r="P33" s="491" t="str">
        <f>IF($A$38='MS-Sang'!P33,LEFT(SANG!P34,FIND(":",SANG!P34)+1)&amp;THGV!P$4,"")</f>
        <v/>
      </c>
      <c r="Q33" s="491" t="str">
        <f>IF($A$38='MS-Sang'!Q33,LEFT(SANG!Q34,FIND(":",SANG!Q34)+1)&amp;THGV!Q$4,"")</f>
        <v/>
      </c>
      <c r="R33" s="491" t="str">
        <f>IF($A$38='MS-Sang'!R33,LEFT(SANG!R34,FIND(":",SANG!R34)+1)&amp;THGV!R$4,"")</f>
        <v/>
      </c>
      <c r="S33" s="491" t="str">
        <f>IF($A$38='MS-Sang'!S33,LEFT(SANG!S34,FIND(":",SANG!S34)+1)&amp;THGV!S$4,"")</f>
        <v/>
      </c>
      <c r="T33" s="491" t="str">
        <f>IF($A$38='MS-Sang'!T33,LEFT(SANG!T34,FIND(":",SANG!T34)+1)&amp;THGV!T$4,"")</f>
        <v/>
      </c>
      <c r="U33" s="491" t="str">
        <f>IF($A$38='MS-Sang'!U33,LEFT(SANG!U34,FIND(":",SANG!U34)+1)&amp;THGV!U$4,"")</f>
        <v/>
      </c>
      <c r="V33" s="491" t="str">
        <f>IF($A$38='MS-Sang'!V33,LEFT(SANG!V34,FIND(":",SANG!V34)+1)&amp;THGV!V$4,"")</f>
        <v/>
      </c>
      <c r="W33" s="491" t="str">
        <f>IF($A$38='MS-Sang'!W33,LEFT(SANG!W34,FIND(":",SANG!W34)+1)&amp;THGV!W$4,"")</f>
        <v/>
      </c>
      <c r="X33" s="491" t="str">
        <f>IF($A$38='MS-Sang'!X33,LEFT(SANG!X34,FIND(":",SANG!X34)+1)&amp;THGV!X$4,"")</f>
        <v/>
      </c>
      <c r="Y33" s="491" t="str">
        <f>IF($A$38='MS-Sang'!Y33,LEFT(SANG!Y34,FIND(":",SANG!Y34)+1)&amp;THGV!Y$4,"")</f>
        <v/>
      </c>
      <c r="Z33" s="491" t="str">
        <f>IF($A$38='MS-Sang'!Z33,LEFT(SANG!Z34,FIND(":",SANG!Z34)+1)&amp;THGV!Z$4,"")</f>
        <v/>
      </c>
      <c r="AA33" s="491" t="str">
        <f>IF($A$38='MS-Sang'!AA33,LEFT(SANG!AA34,FIND(":",SANG!AA34)+1)&amp;THGV!AA$4,"")</f>
        <v/>
      </c>
      <c r="AB33" s="491" t="str">
        <f>IF($A$38='MS-Sang'!AB33,LEFT(SANG!AB34,FIND(":",SANG!AB34)+1)&amp;THGV!AB$4,"")</f>
        <v/>
      </c>
      <c r="AC33" s="491" t="str">
        <f>IF($A$38='MS-Sang'!AC33,LEFT(SANG!AC34,FIND(":",SANG!AC34)+1)&amp;THGV!AC$4,"")</f>
        <v/>
      </c>
      <c r="AD33" s="491" t="str">
        <f>IF($A$38='MS-Sang'!AD33,LEFT(SANG!AD34,FIND(":",SANG!AD34)+1)&amp;THGV!AD$4,"")</f>
        <v/>
      </c>
      <c r="AE33" s="491" t="str">
        <f>IF($A$38='MS-Sang'!AE33,LEFT(SANG!AE34,FIND(":",SANG!AE34)+1)&amp;THGV!AE$4,"")</f>
        <v/>
      </c>
      <c r="AF33" s="491" t="str">
        <f>IF($A$38='MS-Sang'!AF33,LEFT(SANG!AF34,FIND(":",SANG!AF34)+1)&amp;THGV!AF$4,"")</f>
        <v/>
      </c>
      <c r="AG33" s="491" t="str">
        <f>IF($A$38='MS-Sang'!AG33,LEFT(SANG!AG34,FIND(":",SANG!AG34)+1)&amp;THGV!AG$4,"")</f>
        <v/>
      </c>
      <c r="AH33" s="491" t="str">
        <f>IF($A$38='MS-Sang'!AH33,LEFT(SANG!AH34,FIND(":",SANG!AH34)+1)&amp;THGV!AH$4,"")</f>
        <v/>
      </c>
      <c r="AI33" s="491" t="str">
        <f>IF($A$38='MS-Sang'!AI33,LEFT(SANG!AI34,FIND(":",SANG!AI34)+1)&amp;THGV!AI$4,"")</f>
        <v/>
      </c>
      <c r="AJ33" s="491" t="str">
        <f>IF($A$38='MS-Sang'!AJ33,LEFT(SANG!AJ34,FIND(":",SANG!AJ34)+1)&amp;THGV!AJ$4,"")</f>
        <v/>
      </c>
      <c r="AK33" s="491" t="str">
        <f>IF($A$38='MS-Sang'!AK33,LEFT(SANG!AK34,FIND(":",SANG!AK34)+1)&amp;THGV!AK$4,"")</f>
        <v/>
      </c>
      <c r="AL33" s="491" t="str">
        <f>IF($A$38='MS-Sang'!AL33,LEFT(SANG!AL34,FIND(":",SANG!AL34)+1)&amp;THGV!AL$4,"")</f>
        <v/>
      </c>
      <c r="AM33" s="491"/>
      <c r="AN33" s="491" t="str">
        <f t="shared" si="0"/>
        <v xml:space="preserve"> </v>
      </c>
      <c r="AO33" s="491" t="str">
        <f t="shared" si="1"/>
        <v/>
      </c>
      <c r="AP33" s="491" t="str">
        <f t="shared" si="2"/>
        <v/>
      </c>
    </row>
    <row r="34" spans="1:42" ht="15" x14ac:dyDescent="0.2">
      <c r="A34" s="484"/>
      <c r="B34" s="485">
        <v>4</v>
      </c>
      <c r="C34" s="483" t="str">
        <f>IF($A$38='MS-Sang'!C34,LEFT(SANG!C35,FIND(":",SANG!C35)+1)&amp;THGV!C$4,"")</f>
        <v/>
      </c>
      <c r="D34" s="483" t="str">
        <f>IF($A$38='MS-Sang'!D34,LEFT(SANG!D35,FIND(":",SANG!D35)+1)&amp;THGV!D$4,"")</f>
        <v/>
      </c>
      <c r="E34" s="483" t="str">
        <f>IF($A$38='MS-Sang'!E34,LEFT(SANG!E35,FIND(":",SANG!E35)+1)&amp;THGV!E$4,"")</f>
        <v/>
      </c>
      <c r="F34" s="483" t="str">
        <f>IF($A$38='MS-Sang'!F34,LEFT(SANG!F35,FIND(":",SANG!F35)+1)&amp;THGV!F$4,"")</f>
        <v/>
      </c>
      <c r="G34" s="483" t="str">
        <f>IF($A$38='MS-Sang'!G34,LEFT(SANG!G35,FIND(":",SANG!G35)+1)&amp;THGV!G$4,"")</f>
        <v/>
      </c>
      <c r="H34" s="483" t="str">
        <f>IF($A$38='MS-Sang'!H34,LEFT(SANG!H35,FIND(":",SANG!H35)+1)&amp;THGV!H$4,"")</f>
        <v/>
      </c>
      <c r="I34" s="483" t="str">
        <f>IF($A$38='MS-Sang'!I34,LEFT(SANG!I35,FIND(":",SANG!I35)+1)&amp;THGV!I$4,"")</f>
        <v/>
      </c>
      <c r="J34" s="483" t="str">
        <f>IF($A$38='MS-Sang'!J34,LEFT(SANG!J35,FIND(":",SANG!J35)+1)&amp;THGV!J$4,"")</f>
        <v/>
      </c>
      <c r="K34" s="483" t="str">
        <f>IF($A$38='MS-Sang'!K34,LEFT(SANG!K35,FIND(":",SANG!K35)+1)&amp;THGV!K$4,"")</f>
        <v/>
      </c>
      <c r="L34" s="483" t="str">
        <f>IF($A$38='MS-Sang'!L34,LEFT(SANG!L35,FIND(":",SANG!L35)+1)&amp;THGV!L$4,"")</f>
        <v>Văn: 10A10</v>
      </c>
      <c r="M34" s="483" t="str">
        <f>IF($A$38='MS-Sang'!M34,LEFT(SANG!M35,FIND(":",SANG!M35)+1)&amp;THGV!M$4,"")</f>
        <v/>
      </c>
      <c r="N34" s="491" t="str">
        <f>IF($A$38='MS-Sang'!N34,LEFT(SANG!N35,FIND(":",SANG!N35)+1)&amp;THGV!N$4,"")</f>
        <v/>
      </c>
      <c r="O34" s="491" t="str">
        <f>IF($A$38='MS-Sang'!O34,LEFT(SANG!O35,FIND(":",SANG!O35)+1)&amp;THGV!O$4,"")</f>
        <v/>
      </c>
      <c r="P34" s="491" t="str">
        <f>IF($A$38='MS-Sang'!P34,LEFT(SANG!P35,FIND(":",SANG!P35)+1)&amp;THGV!P$4,"")</f>
        <v/>
      </c>
      <c r="Q34" s="491" t="str">
        <f>IF($A$38='MS-Sang'!Q34,LEFT(SANG!Q35,FIND(":",SANG!Q35)+1)&amp;THGV!Q$4,"")</f>
        <v/>
      </c>
      <c r="R34" s="491" t="str">
        <f>IF($A$38='MS-Sang'!R34,LEFT(SANG!R35,FIND(":",SANG!R35)+1)&amp;THGV!R$4,"")</f>
        <v/>
      </c>
      <c r="S34" s="491" t="str">
        <f>IF($A$38='MS-Sang'!S34,LEFT(SANG!S35,FIND(":",SANG!S35)+1)&amp;THGV!S$4,"")</f>
        <v/>
      </c>
      <c r="T34" s="491" t="str">
        <f>IF($A$38='MS-Sang'!T34,LEFT(SANG!T35,FIND(":",SANG!T35)+1)&amp;THGV!T$4,"")</f>
        <v/>
      </c>
      <c r="U34" s="491" t="str">
        <f>IF($A$38='MS-Sang'!U34,LEFT(SANG!U35,FIND(":",SANG!U35)+1)&amp;THGV!U$4,"")</f>
        <v/>
      </c>
      <c r="V34" s="491" t="str">
        <f>IF($A$38='MS-Sang'!V34,LEFT(SANG!V35,FIND(":",SANG!V35)+1)&amp;THGV!V$4,"")</f>
        <v/>
      </c>
      <c r="W34" s="491" t="str">
        <f>IF($A$38='MS-Sang'!W34,LEFT(SANG!W35,FIND(":",SANG!W35)+1)&amp;THGV!W$4,"")</f>
        <v/>
      </c>
      <c r="X34" s="491" t="str">
        <f>IF($A$38='MS-Sang'!X34,LEFT(SANG!X35,FIND(":",SANG!X35)+1)&amp;THGV!X$4,"")</f>
        <v/>
      </c>
      <c r="Y34" s="491" t="str">
        <f>IF($A$38='MS-Sang'!Y34,LEFT(SANG!Y35,FIND(":",SANG!Y35)+1)&amp;THGV!Y$4,"")</f>
        <v/>
      </c>
      <c r="Z34" s="491" t="str">
        <f>IF($A$38='MS-Sang'!Z34,LEFT(SANG!Z35,FIND(":",SANG!Z35)+1)&amp;THGV!Z$4,"")</f>
        <v/>
      </c>
      <c r="AA34" s="491" t="str">
        <f>IF($A$38='MS-Sang'!AA34,LEFT(SANG!AA35,FIND(":",SANG!AA35)+1)&amp;THGV!AA$4,"")</f>
        <v/>
      </c>
      <c r="AB34" s="491" t="str">
        <f>IF($A$38='MS-Sang'!AB34,LEFT(SANG!AB35,FIND(":",SANG!AB35)+1)&amp;THGV!AB$4,"")</f>
        <v/>
      </c>
      <c r="AC34" s="491" t="str">
        <f>IF($A$38='MS-Sang'!AC34,LEFT(SANG!AC35,FIND(":",SANG!AC35)+1)&amp;THGV!AC$4,"")</f>
        <v/>
      </c>
      <c r="AD34" s="491" t="str">
        <f>IF($A$38='MS-Sang'!AD34,LEFT(SANG!AD35,FIND(":",SANG!AD35)+1)&amp;THGV!AD$4,"")</f>
        <v/>
      </c>
      <c r="AE34" s="491" t="str">
        <f>IF($A$38='MS-Sang'!AE34,LEFT(SANG!AE35,FIND(":",SANG!AE35)+1)&amp;THGV!AE$4,"")</f>
        <v/>
      </c>
      <c r="AF34" s="491" t="str">
        <f>IF($A$38='MS-Sang'!AF34,LEFT(SANG!AF35,FIND(":",SANG!AF35)+1)&amp;THGV!AF$4,"")</f>
        <v/>
      </c>
      <c r="AG34" s="491" t="str">
        <f>IF($A$38='MS-Sang'!AG34,LEFT(SANG!AG35,FIND(":",SANG!AG35)+1)&amp;THGV!AG$4,"")</f>
        <v/>
      </c>
      <c r="AH34" s="491" t="str">
        <f>IF($A$38='MS-Sang'!AH34,LEFT(SANG!AH35,FIND(":",SANG!AH35)+1)&amp;THGV!AH$4,"")</f>
        <v/>
      </c>
      <c r="AI34" s="491" t="str">
        <f>IF($A$38='MS-Sang'!AI34,LEFT(SANG!AI35,FIND(":",SANG!AI35)+1)&amp;THGV!AI$4,"")</f>
        <v/>
      </c>
      <c r="AJ34" s="491" t="str">
        <f>IF($A$38='MS-Sang'!AJ34,LEFT(SANG!AJ35,FIND(":",SANG!AJ35)+1)&amp;THGV!AJ$4,"")</f>
        <v/>
      </c>
      <c r="AK34" s="491" t="str">
        <f>IF($A$38='MS-Sang'!AK34,LEFT(SANG!AK35,FIND(":",SANG!AK35)+1)&amp;THGV!AK$4,"")</f>
        <v/>
      </c>
      <c r="AL34" s="491" t="str">
        <f>IF($A$38='MS-Sang'!AL34,LEFT(SANG!AL35,FIND(":",SANG!AL35)+1)&amp;THGV!AL$4,"")</f>
        <v/>
      </c>
      <c r="AM34" s="491"/>
      <c r="AN34" s="491" t="str">
        <f t="shared" si="0"/>
        <v xml:space="preserve"> Văn: 10A10</v>
      </c>
      <c r="AO34" s="491" t="str">
        <f t="shared" si="1"/>
        <v/>
      </c>
      <c r="AP34" s="491" t="str">
        <f t="shared" si="2"/>
        <v>Văn: 10A10</v>
      </c>
    </row>
    <row r="35" spans="1:42" ht="15" thickBot="1" x14ac:dyDescent="0.25">
      <c r="A35" s="486"/>
      <c r="B35" s="487">
        <v>5</v>
      </c>
      <c r="C35" s="493" t="str">
        <f>IF($A$38='MS-Sang'!C35,LEFT(SANG!C36,FIND(":",SANG!C36)+1)&amp;THGV!C$4,"")</f>
        <v/>
      </c>
      <c r="D35" s="493" t="str">
        <f>IF($A$38='MS-Sang'!D35,LEFT(SANG!D36,FIND(":",SANG!D36)+1)&amp;THGV!D$4,"")</f>
        <v/>
      </c>
      <c r="E35" s="493" t="str">
        <f>IF($A$38='MS-Sang'!E35,LEFT(SANG!E36,FIND(":",SANG!E36)+1)&amp;THGV!E$4,"")</f>
        <v/>
      </c>
      <c r="F35" s="493" t="str">
        <f>IF($A$38='MS-Sang'!F35,LEFT(SANG!F36,FIND(":",SANG!F36)+1)&amp;THGV!F$4,"")</f>
        <v/>
      </c>
      <c r="G35" s="493" t="str">
        <f>IF($A$38='MS-Sang'!G35,LEFT(SANG!G36,FIND(":",SANG!G36)+1)&amp;THGV!G$4,"")</f>
        <v/>
      </c>
      <c r="H35" s="493" t="str">
        <f>IF($A$38='MS-Sang'!H35,LEFT(SANG!H36,FIND(":",SANG!H36)+1)&amp;THGV!H$4,"")</f>
        <v/>
      </c>
      <c r="I35" s="493" t="str">
        <f>IF($A$38='MS-Sang'!I35,LEFT(SANG!I36,FIND(":",SANG!I36)+1)&amp;THGV!I$4,"")</f>
        <v/>
      </c>
      <c r="J35" s="493" t="str">
        <f>IF($A$38='MS-Sang'!J35,LEFT(SANG!J36,FIND(":",SANG!J36)+1)&amp;THGV!J$4,"")</f>
        <v/>
      </c>
      <c r="K35" s="493" t="str">
        <f>IF($A$38='MS-Sang'!K35,LEFT(SANG!K36,FIND(":",SANG!K36)+1)&amp;THGV!K$4,"")</f>
        <v/>
      </c>
      <c r="L35" s="493" t="str">
        <f>IF($A$38='MS-Sang'!L35,LEFT(SANG!L36,FIND(":",SANG!L36)+1)&amp;THGV!L$4,"")</f>
        <v>SH: 10A10</v>
      </c>
      <c r="M35" s="493" t="str">
        <f>IF($A$38='MS-Sang'!M35,LEFT(SANG!M36,FIND(":",SANG!M36)+1)&amp;THGV!M$4,"")</f>
        <v/>
      </c>
      <c r="N35" s="493" t="str">
        <f>IF($A$38='MS-Sang'!N35,LEFT(SANG!N36,FIND(":",SANG!N36)+1)&amp;THGV!N$4,"")</f>
        <v/>
      </c>
      <c r="O35" s="493" t="str">
        <f>IF($A$38='MS-Sang'!O35,LEFT(SANG!O36,FIND(":",SANG!O36)+1)&amp;THGV!O$4,"")</f>
        <v/>
      </c>
      <c r="P35" s="493" t="str">
        <f>IF($A$38='MS-Sang'!P35,LEFT(SANG!P36,FIND(":",SANG!P36)+1)&amp;THGV!P$4,"")</f>
        <v/>
      </c>
      <c r="Q35" s="493" t="str">
        <f>IF($A$38='MS-Sang'!Q35,LEFT(SANG!Q36,FIND(":",SANG!Q36)+1)&amp;THGV!Q$4,"")</f>
        <v/>
      </c>
      <c r="R35" s="493" t="str">
        <f>IF($A$38='MS-Sang'!R35,LEFT(SANG!R36,FIND(":",SANG!R36)+1)&amp;THGV!R$4,"")</f>
        <v/>
      </c>
      <c r="S35" s="493" t="str">
        <f>IF($A$38='MS-Sang'!S35,LEFT(SANG!S36,FIND(":",SANG!S36)+1)&amp;THGV!S$4,"")</f>
        <v/>
      </c>
      <c r="T35" s="493" t="str">
        <f>IF($A$38='MS-Sang'!T35,LEFT(SANG!T36,FIND(":",SANG!T36)+1)&amp;THGV!T$4,"")</f>
        <v/>
      </c>
      <c r="U35" s="493" t="str">
        <f>IF($A$38='MS-Sang'!U35,LEFT(SANG!U36,FIND(":",SANG!U36)+1)&amp;THGV!U$4,"")</f>
        <v/>
      </c>
      <c r="V35" s="493" t="str">
        <f>IF($A$38='MS-Sang'!V35,LEFT(SANG!V36,FIND(":",SANG!V36)+1)&amp;THGV!V$4,"")</f>
        <v/>
      </c>
      <c r="W35" s="493" t="str">
        <f>IF($A$38='MS-Sang'!W35,LEFT(SANG!W36,FIND(":",SANG!W36)+1)&amp;THGV!W$4,"")</f>
        <v/>
      </c>
      <c r="X35" s="493" t="str">
        <f>IF($A$38='MS-Sang'!X35,LEFT(SANG!X36,FIND(":",SANG!X36)+1)&amp;THGV!X$4,"")</f>
        <v/>
      </c>
      <c r="Y35" s="493" t="str">
        <f>IF($A$38='MS-Sang'!Y35,LEFT(SANG!Y36,FIND(":",SANG!Y36)+1)&amp;THGV!Y$4,"")</f>
        <v/>
      </c>
      <c r="Z35" s="493" t="str">
        <f>IF($A$38='MS-Sang'!Z35,LEFT(SANG!Z36,FIND(":",SANG!Z36)+1)&amp;THGV!Z$4,"")</f>
        <v/>
      </c>
      <c r="AA35" s="493" t="str">
        <f>IF($A$38='MS-Sang'!AA35,LEFT(SANG!AA36,FIND(":",SANG!AA36)+1)&amp;THGV!AA$4,"")</f>
        <v/>
      </c>
      <c r="AB35" s="493" t="str">
        <f>IF($A$38='MS-Sang'!AB35,LEFT(SANG!AB36,FIND(":",SANG!AB36)+1)&amp;THGV!AB$4,"")</f>
        <v/>
      </c>
      <c r="AC35" s="493" t="str">
        <f>IF($A$38='MS-Sang'!AC35,LEFT(SANG!AC36,FIND(":",SANG!AC36)+1)&amp;THGV!AC$4,"")</f>
        <v/>
      </c>
      <c r="AD35" s="493" t="str">
        <f>IF($A$38='MS-Sang'!AD35,LEFT(SANG!AD36,FIND(":",SANG!AD36)+1)&amp;THGV!AD$4,"")</f>
        <v/>
      </c>
      <c r="AE35" s="493" t="str">
        <f>IF($A$38='MS-Sang'!AE35,LEFT(SANG!AE36,FIND(":",SANG!AE36)+1)&amp;THGV!AE$4,"")</f>
        <v/>
      </c>
      <c r="AF35" s="493" t="str">
        <f>IF($A$38='MS-Sang'!AF35,LEFT(SANG!AF36,FIND(":",SANG!AF36)+1)&amp;THGV!AF$4,"")</f>
        <v/>
      </c>
      <c r="AG35" s="493" t="str">
        <f>IF($A$38='MS-Sang'!AG35,LEFT(SANG!AG36,FIND(":",SANG!AG36)+1)&amp;THGV!AG$4,"")</f>
        <v/>
      </c>
      <c r="AH35" s="493" t="str">
        <f>IF($A$38='MS-Sang'!AH35,LEFT(SANG!AH36,FIND(":",SANG!AH36)+1)&amp;THGV!AH$4,"")</f>
        <v/>
      </c>
      <c r="AI35" s="493" t="str">
        <f>IF($A$38='MS-Sang'!AI35,LEFT(SANG!AI36,FIND(":",SANG!AI36)+1)&amp;THGV!AI$4,"")</f>
        <v/>
      </c>
      <c r="AJ35" s="493" t="str">
        <f>IF($A$38='MS-Sang'!AJ35,LEFT(SANG!AJ36,FIND(":",SANG!AJ36)+1)&amp;THGV!AJ$4,"")</f>
        <v/>
      </c>
      <c r="AK35" s="493" t="str">
        <f>IF($A$38='MS-Sang'!AK35,LEFT(SANG!AK36,FIND(":",SANG!AK36)+1)&amp;THGV!AK$4,"")</f>
        <v/>
      </c>
      <c r="AL35" s="493" t="str">
        <f>IF($A$38='MS-Sang'!AL35,LEFT(SANG!AL36,FIND(":",SANG!AL36)+1)&amp;THGV!AL$4,"")</f>
        <v/>
      </c>
      <c r="AM35" s="493"/>
      <c r="AN35" s="494" t="str">
        <f t="shared" si="0"/>
        <v xml:space="preserve"> SH: 10A10</v>
      </c>
      <c r="AO35" s="494" t="str">
        <f t="shared" si="1"/>
        <v/>
      </c>
      <c r="AP35" s="494" t="str">
        <f t="shared" si="2"/>
        <v>SH: 10A10</v>
      </c>
    </row>
    <row r="36" spans="1:42" ht="15" thickBot="1" x14ac:dyDescent="0.25">
      <c r="AN36" s="495"/>
      <c r="AO36" s="495"/>
      <c r="AP36" s="495"/>
    </row>
    <row r="37" spans="1:42" ht="15" thickBot="1" x14ac:dyDescent="0.25">
      <c r="F37" s="496" t="s">
        <v>257</v>
      </c>
      <c r="G37" s="497"/>
      <c r="H37" s="497"/>
      <c r="I37" s="498"/>
      <c r="AN37" s="499"/>
      <c r="AO37" s="499"/>
      <c r="AP37" s="499"/>
    </row>
    <row r="38" spans="1:42" ht="15" thickBot="1" x14ac:dyDescent="0.25">
      <c r="A38" s="469" t="str">
        <f>Ca_Nhan!D4</f>
        <v>V13</v>
      </c>
      <c r="B38" s="469" t="str">
        <f>IF(LEFT(A38,1)="X","Y"&amp;RIGHT(A38,1),IF(LEFT(A38,1)="K","Z"&amp;RIGHT(A38,1),IF(LEFT(A38,2)="Ti","W"&amp;RIGHT(A38,1),"M")))</f>
        <v>M</v>
      </c>
      <c r="C38" s="469" t="str">
        <f>"SH:"&amp;A38</f>
        <v>SH:V13</v>
      </c>
      <c r="AN38" s="500"/>
      <c r="AO38" s="500"/>
      <c r="AP38" s="500"/>
    </row>
    <row r="39" spans="1:42" ht="17.25" thickTop="1" thickBot="1" x14ac:dyDescent="0.25">
      <c r="A39" s="472" t="s">
        <v>79</v>
      </c>
      <c r="B39" s="473" t="s">
        <v>6</v>
      </c>
      <c r="C39" s="474" t="str">
        <f t="shared" ref="C39:Q39" si="3">C4&amp;"."</f>
        <v>10A1.</v>
      </c>
      <c r="D39" s="474" t="str">
        <f t="shared" si="3"/>
        <v>10A2.</v>
      </c>
      <c r="E39" s="474" t="str">
        <f t="shared" si="3"/>
        <v>10A3.</v>
      </c>
      <c r="F39" s="474" t="str">
        <f t="shared" si="3"/>
        <v>10A4.</v>
      </c>
      <c r="G39" s="474" t="str">
        <f t="shared" si="3"/>
        <v>10A5.</v>
      </c>
      <c r="H39" s="474" t="str">
        <f t="shared" si="3"/>
        <v>10A6.</v>
      </c>
      <c r="I39" s="474" t="str">
        <f t="shared" si="3"/>
        <v>10A7.</v>
      </c>
      <c r="J39" s="474" t="str">
        <f t="shared" si="3"/>
        <v>10A8.</v>
      </c>
      <c r="K39" s="474" t="str">
        <f t="shared" si="3"/>
        <v>10A9.</v>
      </c>
      <c r="L39" s="474" t="str">
        <f t="shared" si="3"/>
        <v>10A10.</v>
      </c>
      <c r="M39" s="474" t="str">
        <f t="shared" si="3"/>
        <v>10A11.</v>
      </c>
      <c r="N39" s="474" t="str">
        <f t="shared" si="3"/>
        <v>11A1.</v>
      </c>
      <c r="O39" s="474" t="str">
        <f t="shared" si="3"/>
        <v>11A2.</v>
      </c>
      <c r="P39" s="474" t="str">
        <f t="shared" si="3"/>
        <v>11A3.</v>
      </c>
      <c r="Q39" s="474" t="str">
        <f t="shared" si="3"/>
        <v>11A4.</v>
      </c>
      <c r="R39" s="474" t="str">
        <f>R4</f>
        <v>11A5</v>
      </c>
      <c r="S39" s="474" t="str">
        <f>S4</f>
        <v>11A6</v>
      </c>
      <c r="T39" s="474" t="str">
        <f>T4</f>
        <v>11A7</v>
      </c>
      <c r="U39" s="474" t="str">
        <f t="shared" ref="U39:AL39" si="4">U4</f>
        <v>11A8</v>
      </c>
      <c r="V39" s="474" t="str">
        <f t="shared" si="4"/>
        <v>11A9</v>
      </c>
      <c r="W39" s="474" t="str">
        <f t="shared" si="4"/>
        <v>11A10</v>
      </c>
      <c r="X39" s="474" t="str">
        <f t="shared" si="4"/>
        <v>12A1</v>
      </c>
      <c r="Y39" s="474" t="str">
        <f t="shared" si="4"/>
        <v>12A2</v>
      </c>
      <c r="Z39" s="474" t="str">
        <f t="shared" si="4"/>
        <v>12A3</v>
      </c>
      <c r="AA39" s="474" t="str">
        <f t="shared" si="4"/>
        <v>12A4</v>
      </c>
      <c r="AB39" s="474" t="str">
        <f t="shared" si="4"/>
        <v>12A5</v>
      </c>
      <c r="AC39" s="474" t="str">
        <f t="shared" si="4"/>
        <v>12A6</v>
      </c>
      <c r="AD39" s="474" t="str">
        <f t="shared" si="4"/>
        <v>12A7</v>
      </c>
      <c r="AE39" s="474" t="str">
        <f t="shared" si="4"/>
        <v>12A8</v>
      </c>
      <c r="AF39" s="474" t="str">
        <f t="shared" si="4"/>
        <v>12A9</v>
      </c>
      <c r="AG39" s="474" t="str">
        <f t="shared" si="4"/>
        <v>12A10</v>
      </c>
      <c r="AH39" s="474" t="str">
        <f t="shared" si="4"/>
        <v>12A11</v>
      </c>
      <c r="AI39" s="474">
        <f t="shared" si="4"/>
        <v>0</v>
      </c>
      <c r="AJ39" s="474">
        <f t="shared" si="4"/>
        <v>0</v>
      </c>
      <c r="AK39" s="474">
        <f t="shared" si="4"/>
        <v>0</v>
      </c>
      <c r="AL39" s="474">
        <f t="shared" si="4"/>
        <v>0</v>
      </c>
      <c r="AM39" s="474"/>
      <c r="AN39" s="501"/>
      <c r="AO39" s="501" t="str">
        <f t="shared" si="1"/>
        <v>11A711A811A911A1012A112A212A312A412A512A612A712A812A912A1012A110000</v>
      </c>
      <c r="AP39" s="501" t="str">
        <f t="shared" si="2"/>
        <v>10A1.10A2.10A3.10A4.10A5.10A6.10A7.10A8.10A9.10A10.10A11.11A1.11A2.11A3.11A4.11A511A6</v>
      </c>
    </row>
    <row r="40" spans="1:42" ht="17.25" thickTop="1" thickBot="1" x14ac:dyDescent="0.25">
      <c r="A40" s="475"/>
      <c r="B40" s="502"/>
      <c r="C40" s="480" t="s">
        <v>186</v>
      </c>
      <c r="D40" s="480" t="s">
        <v>187</v>
      </c>
      <c r="E40" s="480" t="s">
        <v>188</v>
      </c>
      <c r="F40" s="480" t="s">
        <v>189</v>
      </c>
      <c r="G40" s="480" t="s">
        <v>190</v>
      </c>
      <c r="H40" s="480" t="s">
        <v>254</v>
      </c>
      <c r="I40" s="480" t="s">
        <v>255</v>
      </c>
      <c r="J40" s="480" t="s">
        <v>193</v>
      </c>
      <c r="K40" s="480" t="s">
        <v>192</v>
      </c>
      <c r="L40" s="480" t="s">
        <v>197</v>
      </c>
      <c r="M40" s="480" t="s">
        <v>196</v>
      </c>
      <c r="N40" s="477" t="s">
        <v>195</v>
      </c>
      <c r="O40" s="480" t="s">
        <v>202</v>
      </c>
      <c r="P40" s="480" t="s">
        <v>203</v>
      </c>
      <c r="Q40" s="480" t="s">
        <v>204</v>
      </c>
      <c r="R40" s="480" t="s">
        <v>205</v>
      </c>
      <c r="S40" s="480" t="s">
        <v>194</v>
      </c>
      <c r="T40" s="480" t="s">
        <v>256</v>
      </c>
      <c r="U40" s="480" t="s">
        <v>207</v>
      </c>
      <c r="V40" s="480" t="s">
        <v>206</v>
      </c>
      <c r="W40" s="480" t="s">
        <v>198</v>
      </c>
      <c r="X40" s="480" t="s">
        <v>199</v>
      </c>
      <c r="Y40" s="480" t="s">
        <v>200</v>
      </c>
      <c r="Z40" s="480" t="s">
        <v>201</v>
      </c>
      <c r="AA40" s="480" t="s">
        <v>206</v>
      </c>
      <c r="AB40" s="480" t="s">
        <v>207</v>
      </c>
      <c r="AC40" s="480" t="s">
        <v>208</v>
      </c>
      <c r="AD40" s="480" t="s">
        <v>209</v>
      </c>
      <c r="AE40" s="480" t="s">
        <v>210</v>
      </c>
      <c r="AF40" s="480" t="s">
        <v>211</v>
      </c>
      <c r="AG40" s="480" t="s">
        <v>212</v>
      </c>
      <c r="AH40" s="480" t="s">
        <v>213</v>
      </c>
      <c r="AI40" s="480" t="s">
        <v>214</v>
      </c>
      <c r="AJ40" s="480" t="s">
        <v>215</v>
      </c>
      <c r="AK40" s="480" t="s">
        <v>216</v>
      </c>
      <c r="AL40" s="480" t="s">
        <v>217</v>
      </c>
      <c r="AM40" s="480"/>
      <c r="AN40" s="482"/>
      <c r="AO40" s="482" t="str">
        <f t="shared" si="1"/>
        <v>P.15P.25P.24P.20P.21P.22P.23P.24P.25P.26P.27P.28P.29P.30P.31P.32P.33P.34P.35</v>
      </c>
      <c r="AP40" s="482" t="str">
        <f t="shared" si="2"/>
        <v>P.01P.02P.03P.04P.05P.10P.09P.08P.07P.11P.12P.13P.16P.17P.18P.19P.14</v>
      </c>
    </row>
    <row r="41" spans="1:42" x14ac:dyDescent="0.2">
      <c r="A41" s="481" t="s">
        <v>0</v>
      </c>
      <c r="B41" s="482">
        <v>1</v>
      </c>
      <c r="C41" s="482" t="str">
        <f>IF(OR($B$38='MS-Chieu'!C6, $A$38='MS-Chieu'!C6),LEFT(CHIEU!C7,FIND(":",CHIEU!C7)+1)&amp;THGV!C$4,"")</f>
        <v/>
      </c>
      <c r="D41" s="482" t="str">
        <f>IF(OR($B$38='MS-Chieu'!D6, $A$38='MS-Chieu'!D6),LEFT(CHIEU!D7,FIND(":",CHIEU!D7)+1)&amp;THGV!D$4,"")</f>
        <v/>
      </c>
      <c r="E41" s="482" t="str">
        <f>IF(OR($B$38='MS-Chieu'!E6, $A$38='MS-Chieu'!E6),LEFT(CHIEU!E7,FIND(":",CHIEU!E7)+1)&amp;THGV!E$4,"")</f>
        <v/>
      </c>
      <c r="F41" s="482" t="str">
        <f>IF(OR($B$38='MS-Chieu'!F6, $A$38='MS-Chieu'!F6),LEFT(CHIEU!F7,FIND(":",CHIEU!F7)+1)&amp;THGV!F$4,"")</f>
        <v/>
      </c>
      <c r="G41" s="482" t="str">
        <f>IF(OR($B$38='MS-Chieu'!G6, $A$38='MS-Chieu'!G6),LEFT(CHIEU!G7,FIND(":",CHIEU!G7)+1)&amp;THGV!G$4,"")</f>
        <v/>
      </c>
      <c r="H41" s="482" t="str">
        <f>IF(OR($B$38='MS-Chieu'!H6, $A$38='MS-Chieu'!H6),LEFT(CHIEU!H7,FIND(":",CHIEU!H7)+1)&amp;THGV!H$4,"")</f>
        <v/>
      </c>
      <c r="I41" s="482" t="str">
        <f>IF(OR($B$38='MS-Chieu'!I6, $A$38='MS-Chieu'!I6),LEFT(CHIEU!I7,FIND(":",CHIEU!I7)+1)&amp;THGV!I$4,"")</f>
        <v/>
      </c>
      <c r="J41" s="482" t="str">
        <f>IF(OR($B$38='MS-Chieu'!J6, $A$38='MS-Chieu'!J6),LEFT(CHIEU!J7,FIND(":",CHIEU!J7)+1)&amp;THGV!J$4,"")</f>
        <v/>
      </c>
      <c r="K41" s="482" t="str">
        <f>IF(OR($B$38='MS-Chieu'!K6, $A$38='MS-Chieu'!K6),LEFT(CHIEU!K7,FIND(":",CHIEU!K7)+1)&amp;THGV!K$4,"")</f>
        <v/>
      </c>
      <c r="L41" s="482" t="str">
        <f>IF(OR($B$38='MS-Chieu'!L6, $A$38='MS-Chieu'!L6),LEFT(CHIEU!L7,FIND(":",CHIEU!L7)+1)&amp;THGV!L$4,"")</f>
        <v/>
      </c>
      <c r="M41" s="482" t="str">
        <f>IF(OR($B$38='MS-Chieu'!M6, $A$38='MS-Chieu'!M6),LEFT(CHIEU!M7,FIND(":",CHIEU!M7)+1)&amp;THGV!M$4,"")</f>
        <v/>
      </c>
      <c r="N41" s="482" t="str">
        <f>IF(OR($B$38='MS-Chieu'!N6, $A$38='MS-Chieu'!N6),LEFT(CHIEU!N7,FIND(":",CHIEU!N7)+1)&amp;THGV!N$4,"")</f>
        <v/>
      </c>
      <c r="O41" s="482" t="str">
        <f>IF(OR($B$38='MS-Chieu'!O6, $A$38='MS-Chieu'!O6),LEFT(CHIEU!O7,FIND(":",CHIEU!O7)+1)&amp;THGV!O$4,"")</f>
        <v/>
      </c>
      <c r="P41" s="482" t="str">
        <f>IF(OR($B$38='MS-Chieu'!P6, $A$38='MS-Chieu'!P6),LEFT(CHIEU!P7,FIND(":",CHIEU!P7)+1)&amp;THGV!P$4,"")</f>
        <v/>
      </c>
      <c r="Q41" s="482" t="str">
        <f>IF(OR($B$38='MS-Chieu'!Q6, $A$38='MS-Chieu'!Q6),LEFT(CHIEU!Q7,FIND(":",CHIEU!Q7)+1)&amp;THGV!Q$4,"")</f>
        <v/>
      </c>
      <c r="R41" s="482" t="str">
        <f>IF(OR($B$38='MS-Chieu'!R6, $A$38='MS-Chieu'!R6),LEFT(CHIEU!R7,FIND(":",CHIEU!R7)+1)&amp;THGV!R$4,"")</f>
        <v/>
      </c>
      <c r="S41" s="482" t="str">
        <f>IF(OR($B$38='MS-Chieu'!S6, $A$38='MS-Chieu'!S6),LEFT(CHIEU!S7,FIND(":",CHIEU!S7)+1)&amp;THGV!S$4,"")</f>
        <v/>
      </c>
      <c r="T41" s="482" t="str">
        <f>IF(OR($B$38='MS-Chieu'!T6, $A$38='MS-Chieu'!T6),LEFT(CHIEU!T7,FIND(":",CHIEU!T7)+1)&amp;THGV!T$4,"")</f>
        <v/>
      </c>
      <c r="U41" s="482" t="str">
        <f>IF(OR($B$38='MS-Chieu'!U6, $A$38='MS-Chieu'!U6),LEFT(CHIEU!U7,FIND(":",CHIEU!U7)+1)&amp;THGV!U$4,"")</f>
        <v/>
      </c>
      <c r="V41" s="482" t="str">
        <f>IF(OR($B$38='MS-Chieu'!V6, $A$38='MS-Chieu'!V6),LEFT(CHIEU!V7,FIND(":",CHIEU!V7)+1)&amp;THGV!V$4,"")</f>
        <v/>
      </c>
      <c r="W41" s="482" t="str">
        <f>IF(OR($B$38='MS-Chieu'!W6, $A$38='MS-Chieu'!W6),LEFT(CHIEU!W7,FIND(":",CHIEU!W7)+1)&amp;THGV!W$4,"")</f>
        <v/>
      </c>
      <c r="X41" s="482" t="str">
        <f>IF(OR($B$38='MS-Chieu'!X6, $A$38='MS-Chieu'!X6),LEFT(CHIEU!X7,FIND(":",CHIEU!X7)+1)&amp;THGV!X$4,"")</f>
        <v/>
      </c>
      <c r="Y41" s="482" t="str">
        <f>IF(OR($B$38='MS-Chieu'!Y6, $A$38='MS-Chieu'!Y6),LEFT(CHIEU!Y7,FIND(":",CHIEU!Y7)+1)&amp;THGV!Y$4,"")</f>
        <v/>
      </c>
      <c r="Z41" s="482" t="str">
        <f>IF(OR($B$38='MS-Chieu'!Z6, $A$38='MS-Chieu'!Z6),LEFT(CHIEU!Z7,FIND(":",CHIEU!Z7)+1)&amp;THGV!Z$4,"")</f>
        <v/>
      </c>
      <c r="AA41" s="482" t="str">
        <f>IF(OR($B$38='MS-Chieu'!AA6, $A$38='MS-Chieu'!AA6),LEFT(CHIEU!AA7,FIND(":",CHIEU!AA7)+1)&amp;THGV!AA$4,"")</f>
        <v/>
      </c>
      <c r="AB41" s="482" t="str">
        <f>IF(OR($B$38='MS-Chieu'!AB6, $A$38='MS-Chieu'!AB6),LEFT(CHIEU!AB7,FIND(":",CHIEU!AB7)+1)&amp;THGV!AB$4,"")</f>
        <v/>
      </c>
      <c r="AC41" s="482" t="str">
        <f>IF(OR($B$38='MS-Chieu'!AC6, $A$38='MS-Chieu'!AC6),LEFT(CHIEU!AC7,FIND(":",CHIEU!AC7)+1)&amp;THGV!AC$4,"")</f>
        <v/>
      </c>
      <c r="AD41" s="482" t="str">
        <f>IF(OR($B$38='MS-Chieu'!AD6, $A$38='MS-Chieu'!AD6),LEFT(CHIEU!AD7,FIND(":",CHIEU!AD7)+1)&amp;THGV!AD$4,"")</f>
        <v/>
      </c>
      <c r="AE41" s="482" t="str">
        <f>IF(OR($B$38='MS-Chieu'!AE6, $A$38='MS-Chieu'!AE6),LEFT(CHIEU!AE7,FIND(":",CHIEU!AE7)+1)&amp;THGV!AE$4,"")</f>
        <v/>
      </c>
      <c r="AF41" s="482" t="str">
        <f>IF(OR($B$38='MS-Chieu'!AF6, $A$38='MS-Chieu'!AF6),LEFT(CHIEU!AF7,FIND(":",CHIEU!AF7)+1)&amp;THGV!AF$4,"")</f>
        <v/>
      </c>
      <c r="AG41" s="482" t="str">
        <f>IF(OR($B$38='MS-Chieu'!AG6, $A$38='MS-Chieu'!AG6),LEFT(CHIEU!AG7,FIND(":",CHIEU!AG7)+1)&amp;THGV!AG$4,"")</f>
        <v/>
      </c>
      <c r="AH41" s="482" t="str">
        <f>IF(OR($B$38='MS-Chieu'!AH6, $A$38='MS-Chieu'!AH6),LEFT(CHIEU!AH7,FIND(":",CHIEU!AH7)+1)&amp;THGV!AH$4,"")</f>
        <v/>
      </c>
      <c r="AI41" s="482" t="str">
        <f>IF(OR($B$38='MS-Chieu'!AI6, $A$38='MS-Chieu'!AI6),LEFT(CHIEU!AI7,FIND(":",CHIEU!AI7)+1)&amp;THGV!AI$4,"")</f>
        <v/>
      </c>
      <c r="AJ41" s="482" t="str">
        <f>IF(OR($B$38='MS-Chieu'!AJ6, $A$38='MS-Chieu'!AJ6),LEFT(CHIEU!AJ7,FIND(":",CHIEU!AJ7)+1)&amp;THGV!AJ$4,"")</f>
        <v/>
      </c>
      <c r="AK41" s="482" t="str">
        <f>IF(OR($B$38='MS-Chieu'!AK6, $A$38='MS-Chieu'!AK6),LEFT(CHIEU!AK7,FIND(":",CHIEU!AK7)+1)&amp;THGV!AK$4,"")</f>
        <v/>
      </c>
      <c r="AL41" s="482" t="str">
        <f>IF(OR($B$38='MS-Chieu'!AL6, $A$38='MS-Chieu'!AL6),LEFT(CHIEU!AL7,FIND(":",CHIEU!AL7)+1)&amp;THGV!AL$4,"")</f>
        <v/>
      </c>
      <c r="AM41" s="482"/>
      <c r="AN41" s="482" t="str">
        <f>AO41&amp;" "&amp;AP41</f>
        <v xml:space="preserve"> </v>
      </c>
      <c r="AO41" s="482" t="str">
        <f>CONCATENATE(T41,U41,V41,W41,X41,Y41,Z41,AA41,AB41,AC41,AD41,AE41,AF41,AG41,AH41,AI41,AJ41,AK41,AL41,AM41)</f>
        <v/>
      </c>
      <c r="AP41" s="482" t="str">
        <f>CONCATENATE(C41,D41,E41,F41,G41,H41,I41,J41,K41,L41,M41,N41,O41,P41,Q41,R41,S41)</f>
        <v/>
      </c>
    </row>
    <row r="42" spans="1:42" x14ac:dyDescent="0.2">
      <c r="A42" s="484"/>
      <c r="B42" s="485">
        <v>2</v>
      </c>
      <c r="C42" s="485" t="str">
        <f>IF(OR($B$38='MS-Chieu'!C7, $A$38='MS-Chieu'!C7),LEFT(CHIEU!C8,FIND(":",CHIEU!C8)+1)&amp;THGV!C$4,"")</f>
        <v/>
      </c>
      <c r="D42" s="485" t="str">
        <f>IF(OR($B$38='MS-Chieu'!D7, $A$38='MS-Chieu'!D7),LEFT(CHIEU!D8,FIND(":",CHIEU!D8)+1)&amp;THGV!D$4,"")</f>
        <v/>
      </c>
      <c r="E42" s="485" t="str">
        <f>IF(OR($B$38='MS-Chieu'!E7, $A$38='MS-Chieu'!E7),LEFT(CHIEU!E8,FIND(":",CHIEU!E8)+1)&amp;THGV!E$4,"")</f>
        <v/>
      </c>
      <c r="F42" s="485" t="str">
        <f>IF(OR($B$38='MS-Chieu'!F7, $A$38='MS-Chieu'!F7),LEFT(CHIEU!F8,FIND(":",CHIEU!F8)+1)&amp;THGV!F$4,"")</f>
        <v/>
      </c>
      <c r="G42" s="485" t="str">
        <f>IF(OR($B$38='MS-Chieu'!G7, $A$38='MS-Chieu'!G7),LEFT(CHIEU!G8,FIND(":",CHIEU!G8)+1)&amp;THGV!G$4,"")</f>
        <v/>
      </c>
      <c r="H42" s="485" t="str">
        <f>IF(OR($B$38='MS-Chieu'!H7, $A$38='MS-Chieu'!H7),LEFT(CHIEU!H8,FIND(":",CHIEU!H8)+1)&amp;THGV!H$4,"")</f>
        <v/>
      </c>
      <c r="I42" s="485" t="str">
        <f>IF(OR($B$38='MS-Chieu'!I7, $A$38='MS-Chieu'!I7),LEFT(CHIEU!I8,FIND(":",CHIEU!I8)+1)&amp;THGV!I$4,"")</f>
        <v/>
      </c>
      <c r="J42" s="485" t="str">
        <f>IF(OR($B$38='MS-Chieu'!J7, $A$38='MS-Chieu'!J7),LEFT(CHIEU!J8,FIND(":",CHIEU!J8)+1)&amp;THGV!J$4,"")</f>
        <v/>
      </c>
      <c r="K42" s="485" t="str">
        <f>IF(OR($B$38='MS-Chieu'!K7, $A$38='MS-Chieu'!K7),LEFT(CHIEU!K8,FIND(":",CHIEU!K8)+1)&amp;THGV!K$4,"")</f>
        <v/>
      </c>
      <c r="L42" s="485" t="str">
        <f>IF(OR($B$38='MS-Chieu'!L7, $A$38='MS-Chieu'!L7),LEFT(CHIEU!L8,FIND(":",CHIEU!L8)+1)&amp;THGV!L$4,"")</f>
        <v/>
      </c>
      <c r="M42" s="485" t="str">
        <f>IF(OR($B$38='MS-Chieu'!M7, $A$38='MS-Chieu'!M7),LEFT(CHIEU!M8,FIND(":",CHIEU!M8)+1)&amp;THGV!M$4,"")</f>
        <v/>
      </c>
      <c r="N42" s="485" t="str">
        <f>IF(OR($B$38='MS-Chieu'!N7, $A$38='MS-Chieu'!N7),LEFT(CHIEU!N8,FIND(":",CHIEU!N8)+1)&amp;THGV!N$4,"")</f>
        <v/>
      </c>
      <c r="O42" s="485" t="str">
        <f>IF(OR($B$38='MS-Chieu'!O7, $A$38='MS-Chieu'!O7),LEFT(CHIEU!O8,FIND(":",CHIEU!O8)+1)&amp;THGV!O$4,"")</f>
        <v/>
      </c>
      <c r="P42" s="485" t="str">
        <f>IF(OR($B$38='MS-Chieu'!P7, $A$38='MS-Chieu'!P7),LEFT(CHIEU!P8,FIND(":",CHIEU!P8)+1)&amp;THGV!P$4,"")</f>
        <v/>
      </c>
      <c r="Q42" s="485" t="str">
        <f>IF(OR($B$38='MS-Chieu'!Q7, $A$38='MS-Chieu'!Q7),LEFT(CHIEU!Q8,FIND(":",CHIEU!Q8)+1)&amp;THGV!Q$4,"")</f>
        <v/>
      </c>
      <c r="R42" s="485" t="str">
        <f>IF(OR($B$38='MS-Chieu'!R7, $A$38='MS-Chieu'!R7),LEFT(CHIEU!R8,FIND(":",CHIEU!R8)+1)&amp;THGV!R$4,"")</f>
        <v/>
      </c>
      <c r="S42" s="485" t="str">
        <f>IF(OR($B$38='MS-Chieu'!S7, $A$38='MS-Chieu'!S7),LEFT(CHIEU!S8,FIND(":",CHIEU!S8)+1)&amp;THGV!S$4,"")</f>
        <v/>
      </c>
      <c r="T42" s="485" t="str">
        <f>IF(OR($B$38='MS-Chieu'!T7, $A$38='MS-Chieu'!T7),LEFT(CHIEU!T8,FIND(":",CHIEU!T8)+1)&amp;THGV!T$4,"")</f>
        <v/>
      </c>
      <c r="U42" s="485" t="str">
        <f>IF(OR($B$38='MS-Chieu'!U7, $A$38='MS-Chieu'!U7),LEFT(CHIEU!U8,FIND(":",CHIEU!U8)+1)&amp;THGV!U$4,"")</f>
        <v/>
      </c>
      <c r="V42" s="485" t="str">
        <f>IF(OR($B$38='MS-Chieu'!V7, $A$38='MS-Chieu'!V7),LEFT(CHIEU!V8,FIND(":",CHIEU!V8)+1)&amp;THGV!V$4,"")</f>
        <v/>
      </c>
      <c r="W42" s="485" t="str">
        <f>IF(OR($B$38='MS-Chieu'!W7, $A$38='MS-Chieu'!W7),LEFT(CHIEU!W8,FIND(":",CHIEU!W8)+1)&amp;THGV!W$4,"")</f>
        <v/>
      </c>
      <c r="X42" s="485" t="str">
        <f>IF(OR($B$38='MS-Chieu'!X7, $A$38='MS-Chieu'!X7),LEFT(CHIEU!X8,FIND(":",CHIEU!X8)+1)&amp;THGV!X$4,"")</f>
        <v/>
      </c>
      <c r="Y42" s="485" t="str">
        <f>IF(OR($B$38='MS-Chieu'!Y7, $A$38='MS-Chieu'!Y7),LEFT(CHIEU!Y8,FIND(":",CHIEU!Y8)+1)&amp;THGV!Y$4,"")</f>
        <v/>
      </c>
      <c r="Z42" s="485" t="str">
        <f>IF(OR($B$38='MS-Chieu'!Z7, $A$38='MS-Chieu'!Z7),LEFT(CHIEU!Z8,FIND(":",CHIEU!Z8)+1)&amp;THGV!Z$4,"")</f>
        <v/>
      </c>
      <c r="AA42" s="485" t="str">
        <f>IF(OR($B$38='MS-Chieu'!AA7, $A$38='MS-Chieu'!AA7),LEFT(CHIEU!AA8,FIND(":",CHIEU!AA8)+1)&amp;THGV!AA$4,"")</f>
        <v/>
      </c>
      <c r="AB42" s="485" t="str">
        <f>IF(OR($B$38='MS-Chieu'!AB7, $A$38='MS-Chieu'!AB7),LEFT(CHIEU!AB8,FIND(":",CHIEU!AB8)+1)&amp;THGV!AB$4,"")</f>
        <v/>
      </c>
      <c r="AC42" s="485" t="str">
        <f>IF(OR($B$38='MS-Chieu'!AC7, $A$38='MS-Chieu'!AC7),LEFT(CHIEU!AC8,FIND(":",CHIEU!AC8)+1)&amp;THGV!AC$4,"")</f>
        <v/>
      </c>
      <c r="AD42" s="485" t="str">
        <f>IF(OR($B$38='MS-Chieu'!AD7, $A$38='MS-Chieu'!AD7),LEFT(CHIEU!AD8,FIND(":",CHIEU!AD8)+1)&amp;THGV!AD$4,"")</f>
        <v/>
      </c>
      <c r="AE42" s="485" t="str">
        <f>IF(OR($B$38='MS-Chieu'!AE7, $A$38='MS-Chieu'!AE7),LEFT(CHIEU!AE8,FIND(":",CHIEU!AE8)+1)&amp;THGV!AE$4,"")</f>
        <v/>
      </c>
      <c r="AF42" s="485" t="str">
        <f>IF(OR($B$38='MS-Chieu'!AF7, $A$38='MS-Chieu'!AF7),LEFT(CHIEU!AF8,FIND(":",CHIEU!AF8)+1)&amp;THGV!AF$4,"")</f>
        <v/>
      </c>
      <c r="AG42" s="485" t="str">
        <f>IF(OR($B$38='MS-Chieu'!AG7, $A$38='MS-Chieu'!AG7),LEFT(CHIEU!AG8,FIND(":",CHIEU!AG8)+1)&amp;THGV!AG$4,"")</f>
        <v/>
      </c>
      <c r="AH42" s="485" t="str">
        <f>IF(OR($B$38='MS-Chieu'!AH7, $A$38='MS-Chieu'!AH7),LEFT(CHIEU!AH8,FIND(":",CHIEU!AH8)+1)&amp;THGV!AH$4,"")</f>
        <v/>
      </c>
      <c r="AI42" s="485" t="str">
        <f>IF(OR($B$38='MS-Chieu'!AI7, $A$38='MS-Chieu'!AI7),LEFT(CHIEU!AI8,FIND(":",CHIEU!AI8)+1)&amp;THGV!AI$4,"")</f>
        <v/>
      </c>
      <c r="AJ42" s="485" t="str">
        <f>IF(OR($B$38='MS-Chieu'!AJ7, $A$38='MS-Chieu'!AJ7),LEFT(CHIEU!AJ8,FIND(":",CHIEU!AJ8)+1)&amp;THGV!AJ$4,"")</f>
        <v/>
      </c>
      <c r="AK42" s="485" t="str">
        <f>IF(OR($B$38='MS-Chieu'!AK7, $A$38='MS-Chieu'!AK7),LEFT(CHIEU!AK8,FIND(":",CHIEU!AK8)+1)&amp;THGV!AK$4,"")</f>
        <v/>
      </c>
      <c r="AL42" s="485" t="str">
        <f>IF(OR($B$38='MS-Chieu'!AL7, $A$38='MS-Chieu'!AL7),LEFT(CHIEU!AL8,FIND(":",CHIEU!AL8)+1)&amp;THGV!AL$4,"")</f>
        <v/>
      </c>
      <c r="AM42" s="485"/>
      <c r="AN42" s="485" t="str">
        <f t="shared" ref="AN42:AN70" si="5">AO42&amp;" "&amp;AP42</f>
        <v xml:space="preserve"> </v>
      </c>
      <c r="AO42" s="485" t="str">
        <f t="shared" ref="AO42:AO70" si="6">CONCATENATE(T42,U42,V42,W42,X42,Y42,Z42,AA42,AB42,AC42,AD42,AE42,AF42,AG42,AH42,AI42,AJ42,AK42,AL42,AM42)</f>
        <v/>
      </c>
      <c r="AP42" s="485" t="str">
        <f t="shared" ref="AP42:AP70" si="7">CONCATENATE(C42,D42,E42,F42,G42,H42,I42,J42,K42,L42,M42,N42,O42,P42,Q42,R42,S42)</f>
        <v/>
      </c>
    </row>
    <row r="43" spans="1:42" x14ac:dyDescent="0.2">
      <c r="A43" s="484"/>
      <c r="B43" s="485">
        <v>3</v>
      </c>
      <c r="C43" s="485" t="str">
        <f>IF(OR($B$38='MS-Chieu'!C8, $A$38='MS-Chieu'!C8),LEFT(CHIEU!C9,FIND(":",CHIEU!C9)+1)&amp;THGV!C$4,"")</f>
        <v/>
      </c>
      <c r="D43" s="485" t="str">
        <f>IF(OR($B$38='MS-Chieu'!D8, $A$38='MS-Chieu'!D8),LEFT(CHIEU!D9,FIND(":",CHIEU!D9)+1)&amp;THGV!D$4,"")</f>
        <v/>
      </c>
      <c r="E43" s="485" t="str">
        <f>IF(OR($B$38='MS-Chieu'!E8, $A$38='MS-Chieu'!E8),LEFT(CHIEU!E9,FIND(":",CHIEU!E9)+1)&amp;THGV!E$4,"")</f>
        <v/>
      </c>
      <c r="F43" s="485" t="str">
        <f>IF(OR($B$38='MS-Chieu'!F8, $A$38='MS-Chieu'!F8),LEFT(CHIEU!F9,FIND(":",CHIEU!F9)+1)&amp;THGV!F$4,"")</f>
        <v/>
      </c>
      <c r="G43" s="485" t="str">
        <f>IF(OR($B$38='MS-Chieu'!G8, $A$38='MS-Chieu'!G8),LEFT(CHIEU!G9,FIND(":",CHIEU!G9)+1)&amp;THGV!G$4,"")</f>
        <v/>
      </c>
      <c r="H43" s="485" t="str">
        <f>IF(OR($B$38='MS-Chieu'!H8, $A$38='MS-Chieu'!H8),LEFT(CHIEU!H9,FIND(":",CHIEU!H9)+1)&amp;THGV!H$4,"")</f>
        <v/>
      </c>
      <c r="I43" s="485" t="str">
        <f>IF(OR($B$38='MS-Chieu'!I8, $A$38='MS-Chieu'!I8),LEFT(CHIEU!I9,FIND(":",CHIEU!I9)+1)&amp;THGV!I$4,"")</f>
        <v/>
      </c>
      <c r="J43" s="485" t="str">
        <f>IF(OR($B$38='MS-Chieu'!J8, $A$38='MS-Chieu'!J8),LEFT(CHIEU!J9,FIND(":",CHIEU!J9)+1)&amp;THGV!J$4,"")</f>
        <v/>
      </c>
      <c r="K43" s="485" t="str">
        <f>IF(OR($B$38='MS-Chieu'!K8, $A$38='MS-Chieu'!K8),LEFT(CHIEU!K9,FIND(":",CHIEU!K9)+1)&amp;THGV!K$4,"")</f>
        <v/>
      </c>
      <c r="L43" s="485" t="str">
        <f>IF(OR($B$38='MS-Chieu'!L8, $A$38='MS-Chieu'!L8),LEFT(CHIEU!L9,FIND(":",CHIEU!L9)+1)&amp;THGV!L$4,"")</f>
        <v/>
      </c>
      <c r="M43" s="485" t="str">
        <f>IF(OR($B$38='MS-Chieu'!M8, $A$38='MS-Chieu'!M8),LEFT(CHIEU!M9,FIND(":",CHIEU!M9)+1)&amp;THGV!M$4,"")</f>
        <v/>
      </c>
      <c r="N43" s="485" t="str">
        <f>IF(OR($B$38='MS-Chieu'!N8, $A$38='MS-Chieu'!N8),LEFT(CHIEU!N9,FIND(":",CHIEU!N9)+1)&amp;THGV!N$4,"")</f>
        <v/>
      </c>
      <c r="O43" s="485" t="str">
        <f>IF(OR($B$38='MS-Chieu'!O8, $A$38='MS-Chieu'!O8),LEFT(CHIEU!O9,FIND(":",CHIEU!O9)+1)&amp;THGV!O$4,"")</f>
        <v/>
      </c>
      <c r="P43" s="485" t="str">
        <f>IF(OR($B$38='MS-Chieu'!P8, $A$38='MS-Chieu'!P8),LEFT(CHIEU!P9,FIND(":",CHIEU!P9)+1)&amp;THGV!P$4,"")</f>
        <v/>
      </c>
      <c r="Q43" s="485" t="str">
        <f>IF(OR($B$38='MS-Chieu'!Q8, $A$38='MS-Chieu'!Q8),LEFT(CHIEU!Q9,FIND(":",CHIEU!Q9)+1)&amp;THGV!Q$4,"")</f>
        <v/>
      </c>
      <c r="R43" s="485" t="str">
        <f>IF(OR($B$38='MS-Chieu'!R8, $A$38='MS-Chieu'!R8),LEFT(CHIEU!R9,FIND(":",CHIEU!R9)+1)&amp;THGV!R$4,"")</f>
        <v/>
      </c>
      <c r="S43" s="485" t="str">
        <f>IF(OR($B$38='MS-Chieu'!S8, $A$38='MS-Chieu'!S8),LEFT(CHIEU!S9,FIND(":",CHIEU!S9)+1)&amp;THGV!S$4,"")</f>
        <v/>
      </c>
      <c r="T43" s="485" t="str">
        <f>IF(OR($B$38='MS-Chieu'!T8, $A$38='MS-Chieu'!T8),LEFT(CHIEU!T9,FIND(":",CHIEU!T9)+1)&amp;THGV!T$4,"")</f>
        <v/>
      </c>
      <c r="U43" s="485" t="str">
        <f>IF(OR($B$38='MS-Chieu'!U8, $A$38='MS-Chieu'!U8),LEFT(CHIEU!U9,FIND(":",CHIEU!U9)+1)&amp;THGV!U$4,"")</f>
        <v/>
      </c>
      <c r="V43" s="485" t="str">
        <f>IF(OR($B$38='MS-Chieu'!V8, $A$38='MS-Chieu'!V8),LEFT(CHIEU!V9,FIND(":",CHIEU!V9)+1)&amp;THGV!V$4,"")</f>
        <v/>
      </c>
      <c r="W43" s="485" t="str">
        <f>IF(OR($B$38='MS-Chieu'!W8, $A$38='MS-Chieu'!W8),LEFT(CHIEU!W9,FIND(":",CHIEU!W9)+1)&amp;THGV!W$4,"")</f>
        <v/>
      </c>
      <c r="X43" s="485" t="str">
        <f>IF(OR($B$38='MS-Chieu'!X8, $A$38='MS-Chieu'!X8),LEFT(CHIEU!X9,FIND(":",CHIEU!X9)+1)&amp;THGV!X$4,"")</f>
        <v/>
      </c>
      <c r="Y43" s="485" t="str">
        <f>IF(OR($B$38='MS-Chieu'!Y8, $A$38='MS-Chieu'!Y8),LEFT(CHIEU!Y9,FIND(":",CHIEU!Y9)+1)&amp;THGV!Y$4,"")</f>
        <v/>
      </c>
      <c r="Z43" s="485" t="str">
        <f>IF(OR($B$38='MS-Chieu'!Z8, $A$38='MS-Chieu'!Z8),LEFT(CHIEU!Z9,FIND(":",CHIEU!Z9)+1)&amp;THGV!Z$4,"")</f>
        <v/>
      </c>
      <c r="AA43" s="485" t="str">
        <f>IF(OR($B$38='MS-Chieu'!AA8, $A$38='MS-Chieu'!AA8),LEFT(CHIEU!AA9,FIND(":",CHIEU!AA9)+1)&amp;THGV!AA$4,"")</f>
        <v/>
      </c>
      <c r="AB43" s="485" t="str">
        <f>IF(OR($B$38='MS-Chieu'!AB8, $A$38='MS-Chieu'!AB8),LEFT(CHIEU!AB9,FIND(":",CHIEU!AB9)+1)&amp;THGV!AB$4,"")</f>
        <v/>
      </c>
      <c r="AC43" s="485" t="str">
        <f>IF(OR($B$38='MS-Chieu'!AC8, $A$38='MS-Chieu'!AC8),LEFT(CHIEU!AC9,FIND(":",CHIEU!AC9)+1)&amp;THGV!AC$4,"")</f>
        <v/>
      </c>
      <c r="AD43" s="485" t="str">
        <f>IF(OR($B$38='MS-Chieu'!AD8, $A$38='MS-Chieu'!AD8),LEFT(CHIEU!AD9,FIND(":",CHIEU!AD9)+1)&amp;THGV!AD$4,"")</f>
        <v/>
      </c>
      <c r="AE43" s="485" t="str">
        <f>IF(OR($B$38='MS-Chieu'!AE8, $A$38='MS-Chieu'!AE8),LEFT(CHIEU!AE9,FIND(":",CHIEU!AE9)+1)&amp;THGV!AE$4,"")</f>
        <v/>
      </c>
      <c r="AF43" s="485" t="str">
        <f>IF(OR($B$38='MS-Chieu'!AF8, $A$38='MS-Chieu'!AF8),LEFT(CHIEU!AF9,FIND(":",CHIEU!AF9)+1)&amp;THGV!AF$4,"")</f>
        <v/>
      </c>
      <c r="AG43" s="485" t="str">
        <f>IF(OR($B$38='MS-Chieu'!AG8, $A$38='MS-Chieu'!AG8),LEFT(CHIEU!AG9,FIND(":",CHIEU!AG9)+1)&amp;THGV!AG$4,"")</f>
        <v/>
      </c>
      <c r="AH43" s="485" t="str">
        <f>IF(OR($B$38='MS-Chieu'!AH8, $A$38='MS-Chieu'!AH8),LEFT(CHIEU!AH9,FIND(":",CHIEU!AH9)+1)&amp;THGV!AH$4,"")</f>
        <v/>
      </c>
      <c r="AI43" s="485" t="str">
        <f>IF(OR($B$38='MS-Chieu'!AI8, $A$38='MS-Chieu'!AI8),LEFT(CHIEU!AI9,FIND(":",CHIEU!AI9)+1)&amp;THGV!AI$4,"")</f>
        <v/>
      </c>
      <c r="AJ43" s="485" t="str">
        <f>IF(OR($B$38='MS-Chieu'!AJ8, $A$38='MS-Chieu'!AJ8),LEFT(CHIEU!AJ9,FIND(":",CHIEU!AJ9)+1)&amp;THGV!AJ$4,"")</f>
        <v/>
      </c>
      <c r="AK43" s="485" t="str">
        <f>IF(OR($B$38='MS-Chieu'!AK8, $A$38='MS-Chieu'!AK8),LEFT(CHIEU!AK9,FIND(":",CHIEU!AK9)+1)&amp;THGV!AK$4,"")</f>
        <v/>
      </c>
      <c r="AL43" s="485" t="str">
        <f>IF(OR($B$38='MS-Chieu'!AL8, $A$38='MS-Chieu'!AL8),LEFT(CHIEU!AL9,FIND(":",CHIEU!AL9)+1)&amp;THGV!AL$4,"")</f>
        <v/>
      </c>
      <c r="AM43" s="485"/>
      <c r="AN43" s="485" t="str">
        <f t="shared" si="5"/>
        <v xml:space="preserve"> </v>
      </c>
      <c r="AO43" s="485" t="str">
        <f t="shared" si="6"/>
        <v/>
      </c>
      <c r="AP43" s="485" t="str">
        <f t="shared" si="7"/>
        <v/>
      </c>
    </row>
    <row r="44" spans="1:42" x14ac:dyDescent="0.2">
      <c r="A44" s="484"/>
      <c r="B44" s="485">
        <v>4</v>
      </c>
      <c r="C44" s="485" t="str">
        <f>IF(OR($B$38='MS-Chieu'!C9, $A$38='MS-Chieu'!C9),LEFT(CHIEU!C10,FIND(":",CHIEU!C10)+1)&amp;THGV!C$4,"")</f>
        <v/>
      </c>
      <c r="D44" s="485" t="str">
        <f>IF(OR($B$38='MS-Chieu'!D9, $A$38='MS-Chieu'!D9),LEFT(CHIEU!D10,FIND(":",CHIEU!D10)+1)&amp;THGV!D$4,"")</f>
        <v/>
      </c>
      <c r="E44" s="485" t="str">
        <f>IF(OR($B$38='MS-Chieu'!E9, $A$38='MS-Chieu'!E9),LEFT(CHIEU!E10,FIND(":",CHIEU!E10)+1)&amp;THGV!E$4,"")</f>
        <v/>
      </c>
      <c r="F44" s="485" t="str">
        <f>IF(OR($B$38='MS-Chieu'!F9, $A$38='MS-Chieu'!F9),LEFT(CHIEU!F10,FIND(":",CHIEU!F10)+1)&amp;THGV!F$4,"")</f>
        <v/>
      </c>
      <c r="G44" s="485" t="str">
        <f>IF(OR($B$38='MS-Chieu'!G9, $A$38='MS-Chieu'!G9),LEFT(CHIEU!G10,FIND(":",CHIEU!G10)+1)&amp;THGV!G$4,"")</f>
        <v/>
      </c>
      <c r="H44" s="485" t="str">
        <f>IF(OR($B$38='MS-Chieu'!H9, $A$38='MS-Chieu'!H9),LEFT(CHIEU!H10,FIND(":",CHIEU!H10)+1)&amp;THGV!H$4,"")</f>
        <v/>
      </c>
      <c r="I44" s="485" t="str">
        <f>IF(OR($B$38='MS-Chieu'!I9, $A$38='MS-Chieu'!I9),LEFT(CHIEU!I10,FIND(":",CHIEU!I10)+1)&amp;THGV!I$4,"")</f>
        <v/>
      </c>
      <c r="J44" s="485" t="str">
        <f>IF(OR($B$38='MS-Chieu'!J9, $A$38='MS-Chieu'!J9),LEFT(CHIEU!J10,FIND(":",CHIEU!J10)+1)&amp;THGV!J$4,"")</f>
        <v/>
      </c>
      <c r="K44" s="485" t="str">
        <f>IF(OR($B$38='MS-Chieu'!K9, $A$38='MS-Chieu'!K9),LEFT(CHIEU!K10,FIND(":",CHIEU!K10)+1)&amp;THGV!K$4,"")</f>
        <v/>
      </c>
      <c r="L44" s="485" t="str">
        <f>IF(OR($B$38='MS-Chieu'!L9, $A$38='MS-Chieu'!L9),LEFT(CHIEU!L10,FIND(":",CHIEU!L10)+1)&amp;THGV!L$4,"")</f>
        <v/>
      </c>
      <c r="M44" s="485" t="str">
        <f>IF(OR($B$38='MS-Chieu'!M9, $A$38='MS-Chieu'!M9),LEFT(CHIEU!M10,FIND(":",CHIEU!M10)+1)&amp;THGV!M$4,"")</f>
        <v/>
      </c>
      <c r="N44" s="485" t="str">
        <f>IF(OR($B$38='MS-Chieu'!N9, $A$38='MS-Chieu'!N9),LEFT(CHIEU!N10,FIND(":",CHIEU!N10)+1)&amp;THGV!N$4,"")</f>
        <v/>
      </c>
      <c r="O44" s="485" t="str">
        <f>IF(OR($B$38='MS-Chieu'!O9, $A$38='MS-Chieu'!O9),LEFT(CHIEU!O10,FIND(":",CHIEU!O10)+1)&amp;THGV!O$4,"")</f>
        <v/>
      </c>
      <c r="P44" s="485" t="str">
        <f>IF(OR($B$38='MS-Chieu'!P9, $A$38='MS-Chieu'!P9),LEFT(CHIEU!P10,FIND(":",CHIEU!P10)+1)&amp;THGV!P$4,"")</f>
        <v/>
      </c>
      <c r="Q44" s="485" t="str">
        <f>IF(OR($B$38='MS-Chieu'!Q9, $A$38='MS-Chieu'!Q9),LEFT(CHIEU!Q10,FIND(":",CHIEU!Q10)+1)&amp;THGV!Q$4,"")</f>
        <v/>
      </c>
      <c r="R44" s="485" t="str">
        <f>IF(OR($B$38='MS-Chieu'!R9, $A$38='MS-Chieu'!R9),LEFT(CHIEU!R10,FIND(":",CHIEU!R10)+1)&amp;THGV!R$4,"")</f>
        <v/>
      </c>
      <c r="S44" s="485" t="str">
        <f>IF(OR($B$38='MS-Chieu'!S9, $A$38='MS-Chieu'!S9),LEFT(CHIEU!S10,FIND(":",CHIEU!S10)+1)&amp;THGV!S$4,"")</f>
        <v/>
      </c>
      <c r="T44" s="485" t="str">
        <f>IF(OR($B$38='MS-Chieu'!T9, $A$38='MS-Chieu'!T9),LEFT(CHIEU!T10,FIND(":",CHIEU!T10)+1)&amp;THGV!T$4,"")</f>
        <v/>
      </c>
      <c r="U44" s="485" t="str">
        <f>IF(OR($B$38='MS-Chieu'!U9, $A$38='MS-Chieu'!U9),LEFT(CHIEU!U10,FIND(":",CHIEU!U10)+1)&amp;THGV!U$4,"")</f>
        <v/>
      </c>
      <c r="V44" s="485" t="str">
        <f>IF(OR($B$38='MS-Chieu'!V9, $A$38='MS-Chieu'!V9),LEFT(CHIEU!V10,FIND(":",CHIEU!V10)+1)&amp;THGV!V$4,"")</f>
        <v/>
      </c>
      <c r="W44" s="485" t="str">
        <f>IF(OR($B$38='MS-Chieu'!W9, $A$38='MS-Chieu'!W9),LEFT(CHIEU!W10,FIND(":",CHIEU!W10)+1)&amp;THGV!W$4,"")</f>
        <v/>
      </c>
      <c r="X44" s="485" t="str">
        <f>IF(OR($B$38='MS-Chieu'!X9, $A$38='MS-Chieu'!X9),LEFT(CHIEU!X10,FIND(":",CHIEU!X10)+1)&amp;THGV!X$4,"")</f>
        <v/>
      </c>
      <c r="Y44" s="485" t="str">
        <f>IF(OR($B$38='MS-Chieu'!Y9, $A$38='MS-Chieu'!Y9),LEFT(CHIEU!Y10,FIND(":",CHIEU!Y10)+1)&amp;THGV!Y$4,"")</f>
        <v/>
      </c>
      <c r="Z44" s="485" t="str">
        <f>IF(OR($B$38='MS-Chieu'!Z9, $A$38='MS-Chieu'!Z9),LEFT(CHIEU!Z10,FIND(":",CHIEU!Z10)+1)&amp;THGV!Z$4,"")</f>
        <v/>
      </c>
      <c r="AA44" s="485" t="str">
        <f>IF(OR($B$38='MS-Chieu'!AA9, $A$38='MS-Chieu'!AA9),LEFT(CHIEU!AA10,FIND(":",CHIEU!AA10)+1)&amp;THGV!AA$4,"")</f>
        <v/>
      </c>
      <c r="AB44" s="485" t="str">
        <f>IF(OR($B$38='MS-Chieu'!AB9, $A$38='MS-Chieu'!AB9),LEFT(CHIEU!AB10,FIND(":",CHIEU!AB10)+1)&amp;THGV!AB$4,"")</f>
        <v/>
      </c>
      <c r="AC44" s="485" t="str">
        <f>IF(OR($B$38='MS-Chieu'!AC9, $A$38='MS-Chieu'!AC9),LEFT(CHIEU!AC10,FIND(":",CHIEU!AC10)+1)&amp;THGV!AC$4,"")</f>
        <v/>
      </c>
      <c r="AD44" s="485" t="str">
        <f>IF(OR($B$38='MS-Chieu'!AD9, $A$38='MS-Chieu'!AD9),LEFT(CHIEU!AD10,FIND(":",CHIEU!AD10)+1)&amp;THGV!AD$4,"")</f>
        <v/>
      </c>
      <c r="AE44" s="485" t="str">
        <f>IF(OR($B$38='MS-Chieu'!AE9, $A$38='MS-Chieu'!AE9),LEFT(CHIEU!AE10,FIND(":",CHIEU!AE10)+1)&amp;THGV!AE$4,"")</f>
        <v/>
      </c>
      <c r="AF44" s="485" t="str">
        <f>IF(OR($B$38='MS-Chieu'!AF9, $A$38='MS-Chieu'!AF9),LEFT(CHIEU!AF10,FIND(":",CHIEU!AF10)+1)&amp;THGV!AF$4,"")</f>
        <v/>
      </c>
      <c r="AG44" s="485" t="str">
        <f>IF(OR($B$38='MS-Chieu'!AG9, $A$38='MS-Chieu'!AG9),LEFT(CHIEU!AG10,FIND(":",CHIEU!AG10)+1)&amp;THGV!AG$4,"")</f>
        <v/>
      </c>
      <c r="AH44" s="485" t="str">
        <f>IF(OR($B$38='MS-Chieu'!AH9, $A$38='MS-Chieu'!AH9),LEFT(CHIEU!AH10,FIND(":",CHIEU!AH10)+1)&amp;THGV!AH$4,"")</f>
        <v/>
      </c>
      <c r="AI44" s="485" t="str">
        <f>IF(OR($B$38='MS-Chieu'!AI9, $A$38='MS-Chieu'!AI9),LEFT(CHIEU!AI10,FIND(":",CHIEU!AI10)+1)&amp;THGV!AI$4,"")</f>
        <v/>
      </c>
      <c r="AJ44" s="485" t="str">
        <f>IF(OR($B$38='MS-Chieu'!AJ9, $A$38='MS-Chieu'!AJ9),LEFT(CHIEU!AJ10,FIND(":",CHIEU!AJ10)+1)&amp;THGV!AJ$4,"")</f>
        <v/>
      </c>
      <c r="AK44" s="485" t="str">
        <f>IF(OR($B$38='MS-Chieu'!AK9, $A$38='MS-Chieu'!AK9),LEFT(CHIEU!AK10,FIND(":",CHIEU!AK10)+1)&amp;THGV!AK$4,"")</f>
        <v/>
      </c>
      <c r="AL44" s="485" t="str">
        <f>IF(OR($B$38='MS-Chieu'!AL9, $A$38='MS-Chieu'!AL9),LEFT(CHIEU!AL10,FIND(":",CHIEU!AL10)+1)&amp;THGV!AL$4,"")</f>
        <v/>
      </c>
      <c r="AM44" s="485"/>
      <c r="AN44" s="485" t="str">
        <f t="shared" si="5"/>
        <v xml:space="preserve"> </v>
      </c>
      <c r="AO44" s="485" t="str">
        <f t="shared" si="6"/>
        <v/>
      </c>
      <c r="AP44" s="485" t="str">
        <f t="shared" si="7"/>
        <v/>
      </c>
    </row>
    <row r="45" spans="1:42" ht="15" thickBot="1" x14ac:dyDescent="0.25">
      <c r="A45" s="486"/>
      <c r="B45" s="487">
        <v>5</v>
      </c>
      <c r="C45" s="487" t="str">
        <f>IF(OR($B$38='MS-Chieu'!C10, $A$38='MS-Chieu'!C10),LEFT(CHIEU!C11,FIND(":",CHIEU!C11)+1)&amp;THGV!C$4,"")</f>
        <v/>
      </c>
      <c r="D45" s="487" t="str">
        <f>IF(OR($B$38='MS-Chieu'!D10, $A$38='MS-Chieu'!D10),LEFT(CHIEU!D11,FIND(":",CHIEU!D11)+1)&amp;THGV!D$4,"")</f>
        <v/>
      </c>
      <c r="E45" s="487" t="str">
        <f>IF(OR($B$38='MS-Chieu'!E10, $A$38='MS-Chieu'!E10),LEFT(CHIEU!E11,FIND(":",CHIEU!E11)+1)&amp;THGV!E$4,"")</f>
        <v/>
      </c>
      <c r="F45" s="487" t="str">
        <f>IF(OR($B$38='MS-Chieu'!F10, $A$38='MS-Chieu'!F10),LEFT(CHIEU!F11,FIND(":",CHIEU!F11)+1)&amp;THGV!F$4,"")</f>
        <v/>
      </c>
      <c r="G45" s="487" t="str">
        <f>IF(OR($B$38='MS-Chieu'!G10, $A$38='MS-Chieu'!G10),LEFT(CHIEU!G11,FIND(":",CHIEU!G11)+1)&amp;THGV!G$4,"")</f>
        <v/>
      </c>
      <c r="H45" s="487" t="str">
        <f>IF(OR($B$38='MS-Chieu'!H10, $A$38='MS-Chieu'!H10),LEFT(CHIEU!H11,FIND(":",CHIEU!H11)+1)&amp;THGV!H$4,"")</f>
        <v/>
      </c>
      <c r="I45" s="487" t="str">
        <f>IF(OR($B$38='MS-Chieu'!I10, $A$38='MS-Chieu'!I10),LEFT(CHIEU!I11,FIND(":",CHIEU!I11)+1)&amp;THGV!I$4,"")</f>
        <v/>
      </c>
      <c r="J45" s="487" t="str">
        <f>IF(OR($B$38='MS-Chieu'!J10, $A$38='MS-Chieu'!J10),LEFT(CHIEU!J11,FIND(":",CHIEU!J11)+1)&amp;THGV!J$4,"")</f>
        <v/>
      </c>
      <c r="K45" s="487" t="str">
        <f>IF(OR($B$38='MS-Chieu'!K10, $A$38='MS-Chieu'!K10),LEFT(CHIEU!K11,FIND(":",CHIEU!K11)+1)&amp;THGV!K$4,"")</f>
        <v/>
      </c>
      <c r="L45" s="487" t="str">
        <f>IF(OR($B$38='MS-Chieu'!L10, $A$38='MS-Chieu'!L10),LEFT(CHIEU!L11,FIND(":",CHIEU!L11)+1)&amp;THGV!L$4,"")</f>
        <v/>
      </c>
      <c r="M45" s="487" t="str">
        <f>IF(OR($B$38='MS-Chieu'!M10, $A$38='MS-Chieu'!M10),LEFT(CHIEU!M11,FIND(":",CHIEU!M11)+1)&amp;THGV!M$4,"")</f>
        <v/>
      </c>
      <c r="N45" s="487" t="str">
        <f>IF(OR($B$38='MS-Chieu'!N10, $A$38='MS-Chieu'!N10),LEFT(CHIEU!N11,FIND(":",CHIEU!N11)+1)&amp;THGV!N$4,"")</f>
        <v/>
      </c>
      <c r="O45" s="487" t="str">
        <f>IF(OR($B$38='MS-Chieu'!O10, $A$38='MS-Chieu'!O10),LEFT(CHIEU!O11,FIND(":",CHIEU!O11)+1)&amp;THGV!O$4,"")</f>
        <v/>
      </c>
      <c r="P45" s="487" t="str">
        <f>IF(OR($B$38='MS-Chieu'!P10, $A$38='MS-Chieu'!P10),LEFT(CHIEU!P11,FIND(":",CHIEU!P11)+1)&amp;THGV!P$4,"")</f>
        <v/>
      </c>
      <c r="Q45" s="487" t="str">
        <f>IF(OR($B$38='MS-Chieu'!Q10, $A$38='MS-Chieu'!Q10),LEFT(CHIEU!Q11,FIND(":",CHIEU!Q11)+1)&amp;THGV!Q$4,"")</f>
        <v/>
      </c>
      <c r="R45" s="487" t="str">
        <f>IF(OR($B$38='MS-Chieu'!R10, $A$38='MS-Chieu'!R10),LEFT(CHIEU!R11,FIND(":",CHIEU!R11)+1)&amp;THGV!R$4,"")</f>
        <v/>
      </c>
      <c r="S45" s="487" t="str">
        <f>IF(OR($B$38='MS-Chieu'!S10, $A$38='MS-Chieu'!S10),LEFT(CHIEU!S11,FIND(":",CHIEU!S11)+1)&amp;THGV!S$4,"")</f>
        <v/>
      </c>
      <c r="T45" s="487" t="str">
        <f>IF(OR($B$38='MS-Chieu'!T10, $A$38='MS-Chieu'!T10),LEFT(CHIEU!T11,FIND(":",CHIEU!T11)+1)&amp;THGV!T$4,"")</f>
        <v/>
      </c>
      <c r="U45" s="487" t="str">
        <f>IF(OR($B$38='MS-Chieu'!U10, $A$38='MS-Chieu'!U10),LEFT(CHIEU!U11,FIND(":",CHIEU!U11)+1)&amp;THGV!U$4,"")</f>
        <v/>
      </c>
      <c r="V45" s="487" t="str">
        <f>IF(OR($B$38='MS-Chieu'!V10, $A$38='MS-Chieu'!V10),LEFT(CHIEU!V11,FIND(":",CHIEU!V11)+1)&amp;THGV!V$4,"")</f>
        <v/>
      </c>
      <c r="W45" s="487" t="str">
        <f>IF(OR($B$38='MS-Chieu'!W10, $A$38='MS-Chieu'!W10),LEFT(CHIEU!W11,FIND(":",CHIEU!W11)+1)&amp;THGV!W$4,"")</f>
        <v/>
      </c>
      <c r="X45" s="487" t="str">
        <f>IF(OR($B$38='MS-Chieu'!X10, $A$38='MS-Chieu'!X10),LEFT(CHIEU!X11,FIND(":",CHIEU!X11)+1)&amp;THGV!X$4,"")</f>
        <v/>
      </c>
      <c r="Y45" s="487" t="str">
        <f>IF(OR($B$38='MS-Chieu'!Y10, $A$38='MS-Chieu'!Y10),LEFT(CHIEU!Y11,FIND(":",CHIEU!Y11)+1)&amp;THGV!Y$4,"")</f>
        <v/>
      </c>
      <c r="Z45" s="487" t="str">
        <f>IF(OR($B$38='MS-Chieu'!Z10, $A$38='MS-Chieu'!Z10),LEFT(CHIEU!Z11,FIND(":",CHIEU!Z11)+1)&amp;THGV!Z$4,"")</f>
        <v/>
      </c>
      <c r="AA45" s="487" t="str">
        <f>IF(OR($B$38='MS-Chieu'!AA10, $A$38='MS-Chieu'!AA10),LEFT(CHIEU!AA11,FIND(":",CHIEU!AA11)+1)&amp;THGV!AA$4,"")</f>
        <v/>
      </c>
      <c r="AB45" s="487" t="str">
        <f>IF(OR($B$38='MS-Chieu'!AB10, $A$38='MS-Chieu'!AB10),LEFT(CHIEU!AB11,FIND(":",CHIEU!AB11)+1)&amp;THGV!AB$4,"")</f>
        <v/>
      </c>
      <c r="AC45" s="487" t="str">
        <f>IF(OR($B$38='MS-Chieu'!AC10, $A$38='MS-Chieu'!AC10),LEFT(CHIEU!AC11,FIND(":",CHIEU!AC11)+1)&amp;THGV!AC$4,"")</f>
        <v/>
      </c>
      <c r="AD45" s="487" t="str">
        <f>IF(OR($B$38='MS-Chieu'!AD10, $A$38='MS-Chieu'!AD10),LEFT(CHIEU!AD11,FIND(":",CHIEU!AD11)+1)&amp;THGV!AD$4,"")</f>
        <v/>
      </c>
      <c r="AE45" s="487" t="str">
        <f>IF(OR($B$38='MS-Chieu'!AE10, $A$38='MS-Chieu'!AE10),LEFT(CHIEU!AE11,FIND(":",CHIEU!AE11)+1)&amp;THGV!AE$4,"")</f>
        <v/>
      </c>
      <c r="AF45" s="487" t="str">
        <f>IF(OR($B$38='MS-Chieu'!AF10, $A$38='MS-Chieu'!AF10),LEFT(CHIEU!AF11,FIND(":",CHIEU!AF11)+1)&amp;THGV!AF$4,"")</f>
        <v/>
      </c>
      <c r="AG45" s="487" t="str">
        <f>IF(OR($B$38='MS-Chieu'!AG10, $A$38='MS-Chieu'!AG10),LEFT(CHIEU!AG11,FIND(":",CHIEU!AG11)+1)&amp;THGV!AG$4,"")</f>
        <v/>
      </c>
      <c r="AH45" s="487" t="str">
        <f>IF(OR($B$38='MS-Chieu'!AH10, $A$38='MS-Chieu'!AH10),LEFT(CHIEU!AH11,FIND(":",CHIEU!AH11)+1)&amp;THGV!AH$4,"")</f>
        <v/>
      </c>
      <c r="AI45" s="487" t="str">
        <f>IF(OR($B$38='MS-Chieu'!AI10, $A$38='MS-Chieu'!AI10),LEFT(CHIEU!AI11,FIND(":",CHIEU!AI11)+1)&amp;THGV!AI$4,"")</f>
        <v/>
      </c>
      <c r="AJ45" s="487" t="str">
        <f>IF(OR($B$38='MS-Chieu'!AJ10, $A$38='MS-Chieu'!AJ10),LEFT(CHIEU!AJ11,FIND(":",CHIEU!AJ11)+1)&amp;THGV!AJ$4,"")</f>
        <v/>
      </c>
      <c r="AK45" s="487" t="str">
        <f>IF(OR($B$38='MS-Chieu'!AK10, $A$38='MS-Chieu'!AK10),LEFT(CHIEU!AK11,FIND(":",CHIEU!AK11)+1)&amp;THGV!AK$4,"")</f>
        <v/>
      </c>
      <c r="AL45" s="487" t="str">
        <f>IF(OR($B$38='MS-Chieu'!AL10, $A$38='MS-Chieu'!AL10),LEFT(CHIEU!AL11,FIND(":",CHIEU!AL11)+1)&amp;THGV!AL$4,"")</f>
        <v/>
      </c>
      <c r="AM45" s="487"/>
      <c r="AN45" s="487" t="str">
        <f t="shared" si="5"/>
        <v xml:space="preserve"> </v>
      </c>
      <c r="AO45" s="487" t="str">
        <f t="shared" si="6"/>
        <v/>
      </c>
      <c r="AP45" s="487" t="str">
        <f t="shared" si="7"/>
        <v/>
      </c>
    </row>
    <row r="46" spans="1:42" x14ac:dyDescent="0.2">
      <c r="A46" s="481" t="s">
        <v>13</v>
      </c>
      <c r="B46" s="482">
        <v>1</v>
      </c>
      <c r="C46" s="482" t="str">
        <f>IF(OR($B$38='MS-Chieu'!C11, $A$38='MS-Chieu'!C11),LEFT(CHIEU!C12,FIND(":",CHIEU!C12)+1)&amp;THGV!C$4,"")</f>
        <v/>
      </c>
      <c r="D46" s="482" t="str">
        <f>IF(OR($B$38='MS-Chieu'!D11, $A$38='MS-Chieu'!D11),LEFT(CHIEU!D12,FIND(":",CHIEU!D12)+1)&amp;THGV!D$4,"")</f>
        <v/>
      </c>
      <c r="E46" s="482" t="str">
        <f>IF(OR($B$38='MS-Chieu'!E11, $A$38='MS-Chieu'!E11),LEFT(CHIEU!E12,FIND(":",CHIEU!E12)+1)&amp;THGV!E$4,"")</f>
        <v/>
      </c>
      <c r="F46" s="482" t="str">
        <f>IF(OR($B$38='MS-Chieu'!F11, $A$38='MS-Chieu'!F11),LEFT(CHIEU!F12,FIND(":",CHIEU!F12)+1)&amp;THGV!F$4,"")</f>
        <v/>
      </c>
      <c r="G46" s="482" t="str">
        <f>IF(OR($B$38='MS-Chieu'!G11, $A$38='MS-Chieu'!G11),LEFT(CHIEU!G12,FIND(":",CHIEU!G12)+1)&amp;THGV!G$4,"")</f>
        <v/>
      </c>
      <c r="H46" s="482" t="str">
        <f>IF(OR($B$38='MS-Chieu'!H11, $A$38='MS-Chieu'!H11),LEFT(CHIEU!H12,FIND(":",CHIEU!H12)+1)&amp;THGV!H$4,"")</f>
        <v/>
      </c>
      <c r="I46" s="482" t="str">
        <f>IF(OR($B$38='MS-Chieu'!I11, $A$38='MS-Chieu'!I11),LEFT(CHIEU!I12,FIND(":",CHIEU!I12)+1)&amp;THGV!I$4,"")</f>
        <v/>
      </c>
      <c r="J46" s="482" t="str">
        <f>IF(OR($B$38='MS-Chieu'!J11, $A$38='MS-Chieu'!J11),LEFT(CHIEU!J12,FIND(":",CHIEU!J12)+1)&amp;THGV!J$4,"")</f>
        <v/>
      </c>
      <c r="K46" s="482" t="str">
        <f>IF(OR($B$38='MS-Chieu'!K11, $A$38='MS-Chieu'!K11),LEFT(CHIEU!K12,FIND(":",CHIEU!K12)+1)&amp;THGV!K$4,"")</f>
        <v/>
      </c>
      <c r="L46" s="482" t="str">
        <f>IF(OR($B$38='MS-Chieu'!L11, $A$38='MS-Chieu'!L11),LEFT(CHIEU!L12,FIND(":",CHIEU!L12)+1)&amp;THGV!L$4,"")</f>
        <v/>
      </c>
      <c r="M46" s="482" t="str">
        <f>IF(OR($B$38='MS-Chieu'!M11, $A$38='MS-Chieu'!M11),LEFT(CHIEU!M12,FIND(":",CHIEU!M12)+1)&amp;THGV!M$4,"")</f>
        <v/>
      </c>
      <c r="N46" s="482" t="str">
        <f>IF(OR($B$38='MS-Chieu'!N11, $A$38='MS-Chieu'!N11),LEFT(CHIEU!N12,FIND(":",CHIEU!N12)+1)&amp;THGV!N$4,"")</f>
        <v/>
      </c>
      <c r="O46" s="482" t="str">
        <f>IF(OR($B$38='MS-Chieu'!O11, $A$38='MS-Chieu'!O11),LEFT(CHIEU!O12,FIND(":",CHIEU!O12)+1)&amp;THGV!O$4,"")</f>
        <v/>
      </c>
      <c r="P46" s="482" t="str">
        <f>IF(OR($B$38='MS-Chieu'!P11, $A$38='MS-Chieu'!P11),LEFT(CHIEU!P12,FIND(":",CHIEU!P12)+1)&amp;THGV!P$4,"")</f>
        <v/>
      </c>
      <c r="Q46" s="482" t="str">
        <f>IF(OR($B$38='MS-Chieu'!Q11, $A$38='MS-Chieu'!Q11),LEFT(CHIEU!Q12,FIND(":",CHIEU!Q12)+1)&amp;THGV!Q$4,"")</f>
        <v/>
      </c>
      <c r="R46" s="482" t="str">
        <f>IF(OR($B$38='MS-Chieu'!R11, $A$38='MS-Chieu'!R11),LEFT(CHIEU!R12,FIND(":",CHIEU!R12)+1)&amp;THGV!R$4,"")</f>
        <v/>
      </c>
      <c r="S46" s="482" t="str">
        <f>IF(OR($B$38='MS-Chieu'!S11, $A$38='MS-Chieu'!S11),LEFT(CHIEU!S12,FIND(":",CHIEU!S12)+1)&amp;THGV!S$4,"")</f>
        <v/>
      </c>
      <c r="T46" s="482" t="str">
        <f>IF(OR($B$38='MS-Chieu'!T11, $A$38='MS-Chieu'!T11),LEFT(CHIEU!T12,FIND(":",CHIEU!T12)+1)&amp;THGV!T$4,"")</f>
        <v/>
      </c>
      <c r="U46" s="482" t="str">
        <f>IF(OR($B$38='MS-Chieu'!U11, $A$38='MS-Chieu'!U11),LEFT(CHIEU!U12,FIND(":",CHIEU!U12)+1)&amp;THGV!U$4,"")</f>
        <v/>
      </c>
      <c r="V46" s="482" t="str">
        <f>IF(OR($B$38='MS-Chieu'!V11, $A$38='MS-Chieu'!V11),LEFT(CHIEU!V12,FIND(":",CHIEU!V12)+1)&amp;THGV!V$4,"")</f>
        <v/>
      </c>
      <c r="W46" s="482" t="str">
        <f>IF(OR($B$38='MS-Chieu'!W11, $A$38='MS-Chieu'!W11),LEFT(CHIEU!W12,FIND(":",CHIEU!W12)+1)&amp;THGV!W$4,"")</f>
        <v/>
      </c>
      <c r="X46" s="482" t="str">
        <f>IF(OR($B$38='MS-Chieu'!X11, $A$38='MS-Chieu'!X11),LEFT(CHIEU!X12,FIND(":",CHIEU!X12)+1)&amp;THGV!X$4,"")</f>
        <v/>
      </c>
      <c r="Y46" s="482" t="str">
        <f>IF(OR($B$38='MS-Chieu'!Y11, $A$38='MS-Chieu'!Y11),LEFT(CHIEU!Y12,FIND(":",CHIEU!Y12)+1)&amp;THGV!Y$4,"")</f>
        <v/>
      </c>
      <c r="Z46" s="482" t="str">
        <f>IF(OR($B$38='MS-Chieu'!Z11, $A$38='MS-Chieu'!Z11),LEFT(CHIEU!Z12,FIND(":",CHIEU!Z12)+1)&amp;THGV!Z$4,"")</f>
        <v/>
      </c>
      <c r="AA46" s="482" t="str">
        <f>IF(OR($B$38='MS-Chieu'!AA11, $A$38='MS-Chieu'!AA11),LEFT(CHIEU!AA12,FIND(":",CHIEU!AA12)+1)&amp;THGV!AA$4,"")</f>
        <v/>
      </c>
      <c r="AB46" s="482" t="str">
        <f>IF(OR($B$38='MS-Chieu'!AB11, $A$38='MS-Chieu'!AB11),LEFT(CHIEU!AB12,FIND(":",CHIEU!AB12)+1)&amp;THGV!AB$4,"")</f>
        <v/>
      </c>
      <c r="AC46" s="482" t="str">
        <f>IF(OR($B$38='MS-Chieu'!AC11, $A$38='MS-Chieu'!AC11),LEFT(CHIEU!AC12,FIND(":",CHIEU!AC12)+1)&amp;THGV!AC$4,"")</f>
        <v/>
      </c>
      <c r="AD46" s="482" t="str">
        <f>IF(OR($B$38='MS-Chieu'!AD11, $A$38='MS-Chieu'!AD11),LEFT(CHIEU!AD12,FIND(":",CHIEU!AD12)+1)&amp;THGV!AD$4,"")</f>
        <v/>
      </c>
      <c r="AE46" s="482" t="str">
        <f>IF(OR($B$38='MS-Chieu'!AE11, $A$38='MS-Chieu'!AE11),LEFT(CHIEU!AE12,FIND(":",CHIEU!AE12)+1)&amp;THGV!AE$4,"")</f>
        <v/>
      </c>
      <c r="AF46" s="482" t="str">
        <f>IF(OR($B$38='MS-Chieu'!AF11, $A$38='MS-Chieu'!AF11),LEFT(CHIEU!AF12,FIND(":",CHIEU!AF12)+1)&amp;THGV!AF$4,"")</f>
        <v/>
      </c>
      <c r="AG46" s="482" t="str">
        <f>IF(OR($B$38='MS-Chieu'!AG11, $A$38='MS-Chieu'!AG11),LEFT(CHIEU!AG12,FIND(":",CHIEU!AG12)+1)&amp;THGV!AG$4,"")</f>
        <v/>
      </c>
      <c r="AH46" s="482" t="str">
        <f>IF(OR($B$38='MS-Chieu'!AH11, $A$38='MS-Chieu'!AH11),LEFT(CHIEU!AH12,FIND(":",CHIEU!AH12)+1)&amp;THGV!AH$4,"")</f>
        <v/>
      </c>
      <c r="AI46" s="482" t="str">
        <f>IF(OR($B$38='MS-Chieu'!AI11, $A$38='MS-Chieu'!AI11),LEFT(CHIEU!AI12,FIND(":",CHIEU!AI12)+1)&amp;THGV!AI$4,"")</f>
        <v/>
      </c>
      <c r="AJ46" s="482" t="str">
        <f>IF(OR($B$38='MS-Chieu'!AJ11, $A$38='MS-Chieu'!AJ11),LEFT(CHIEU!AJ12,FIND(":",CHIEU!AJ12)+1)&amp;THGV!AJ$4,"")</f>
        <v/>
      </c>
      <c r="AK46" s="482" t="str">
        <f>IF(OR($B$38='MS-Chieu'!AK11, $A$38='MS-Chieu'!AK11),LEFT(CHIEU!AK12,FIND(":",CHIEU!AK12)+1)&amp;THGV!AK$4,"")</f>
        <v/>
      </c>
      <c r="AL46" s="482" t="str">
        <f>IF(OR($B$38='MS-Chieu'!AL11, $A$38='MS-Chieu'!AL11),LEFT(CHIEU!AL12,FIND(":",CHIEU!AL12)+1)&amp;THGV!AL$4,"")</f>
        <v/>
      </c>
      <c r="AM46" s="482"/>
      <c r="AN46" s="482" t="str">
        <f t="shared" si="5"/>
        <v xml:space="preserve"> </v>
      </c>
      <c r="AO46" s="482" t="str">
        <f t="shared" si="6"/>
        <v/>
      </c>
      <c r="AP46" s="482" t="str">
        <f t="shared" si="7"/>
        <v/>
      </c>
    </row>
    <row r="47" spans="1:42" x14ac:dyDescent="0.2">
      <c r="A47" s="484"/>
      <c r="B47" s="485">
        <v>2</v>
      </c>
      <c r="C47" s="485" t="str">
        <f>IF(OR($B$38='MS-Chieu'!C12, $A$38='MS-Chieu'!C12),LEFT(CHIEU!C13,FIND(":",CHIEU!C13)+1)&amp;THGV!C$4,"")</f>
        <v/>
      </c>
      <c r="D47" s="485" t="str">
        <f>IF(OR($B$38='MS-Chieu'!D12, $A$38='MS-Chieu'!D12),LEFT(CHIEU!D13,FIND(":",CHIEU!D13)+1)&amp;THGV!D$4,"")</f>
        <v/>
      </c>
      <c r="E47" s="485" t="str">
        <f>IF(OR($B$38='MS-Chieu'!E12, $A$38='MS-Chieu'!E12),LEFT(CHIEU!E13,FIND(":",CHIEU!E13)+1)&amp;THGV!E$4,"")</f>
        <v/>
      </c>
      <c r="F47" s="485" t="str">
        <f>IF(OR($B$38='MS-Chieu'!F12, $A$38='MS-Chieu'!F12),LEFT(CHIEU!F13,FIND(":",CHIEU!F13)+1)&amp;THGV!F$4,"")</f>
        <v/>
      </c>
      <c r="G47" s="485" t="str">
        <f>IF(OR($B$38='MS-Chieu'!G12, $A$38='MS-Chieu'!G12),LEFT(CHIEU!G13,FIND(":",CHIEU!G13)+1)&amp;THGV!G$4,"")</f>
        <v/>
      </c>
      <c r="H47" s="485" t="str">
        <f>IF(OR($B$38='MS-Chieu'!H12, $A$38='MS-Chieu'!H12),LEFT(CHIEU!H13,FIND(":",CHIEU!H13)+1)&amp;THGV!H$4,"")</f>
        <v/>
      </c>
      <c r="I47" s="485" t="str">
        <f>IF(OR($B$38='MS-Chieu'!I12, $A$38='MS-Chieu'!I12),LEFT(CHIEU!I13,FIND(":",CHIEU!I13)+1)&amp;THGV!I$4,"")</f>
        <v/>
      </c>
      <c r="J47" s="485" t="str">
        <f>IF(OR($B$38='MS-Chieu'!J12, $A$38='MS-Chieu'!J12),LEFT(CHIEU!J13,FIND(":",CHIEU!J13)+1)&amp;THGV!J$4,"")</f>
        <v/>
      </c>
      <c r="K47" s="485" t="str">
        <f>IF(OR($B$38='MS-Chieu'!K12, $A$38='MS-Chieu'!K12),LEFT(CHIEU!K13,FIND(":",CHIEU!K13)+1)&amp;THGV!K$4,"")</f>
        <v/>
      </c>
      <c r="L47" s="485" t="str">
        <f>IF(OR($B$38='MS-Chieu'!L12, $A$38='MS-Chieu'!L12),LEFT(CHIEU!L13,FIND(":",CHIEU!L13)+1)&amp;THGV!L$4,"")</f>
        <v/>
      </c>
      <c r="M47" s="485" t="str">
        <f>IF(OR($B$38='MS-Chieu'!M12, $A$38='MS-Chieu'!M12),LEFT(CHIEU!M13,FIND(":",CHIEU!M13)+1)&amp;THGV!M$4,"")</f>
        <v/>
      </c>
      <c r="N47" s="485" t="str">
        <f>IF(OR($B$38='MS-Chieu'!N12, $A$38='MS-Chieu'!N12),LEFT(CHIEU!N13,FIND(":",CHIEU!N13)+1)&amp;THGV!N$4,"")</f>
        <v/>
      </c>
      <c r="O47" s="485" t="str">
        <f>IF(OR($B$38='MS-Chieu'!O12, $A$38='MS-Chieu'!O12),LEFT(CHIEU!O13,FIND(":",CHIEU!O13)+1)&amp;THGV!O$4,"")</f>
        <v/>
      </c>
      <c r="P47" s="485" t="str">
        <f>IF(OR($B$38='MS-Chieu'!P12, $A$38='MS-Chieu'!P12),LEFT(CHIEU!P13,FIND(":",CHIEU!P13)+1)&amp;THGV!P$4,"")</f>
        <v/>
      </c>
      <c r="Q47" s="485" t="str">
        <f>IF(OR($B$38='MS-Chieu'!Q12, $A$38='MS-Chieu'!Q12),LEFT(CHIEU!Q13,FIND(":",CHIEU!Q13)+1)&amp;THGV!Q$4,"")</f>
        <v/>
      </c>
      <c r="R47" s="485" t="str">
        <f>IF(OR($B$38='MS-Chieu'!R12, $A$38='MS-Chieu'!R12),LEFT(CHIEU!R13,FIND(":",CHIEU!R13)+1)&amp;THGV!R$4,"")</f>
        <v/>
      </c>
      <c r="S47" s="485" t="str">
        <f>IF(OR($B$38='MS-Chieu'!S12, $A$38='MS-Chieu'!S12),LEFT(CHIEU!S13,FIND(":",CHIEU!S13)+1)&amp;THGV!S$4,"")</f>
        <v/>
      </c>
      <c r="T47" s="485" t="str">
        <f>IF(OR($B$38='MS-Chieu'!T12, $A$38='MS-Chieu'!T12),LEFT(CHIEU!T13,FIND(":",CHIEU!T13)+1)&amp;THGV!T$4,"")</f>
        <v/>
      </c>
      <c r="U47" s="485" t="str">
        <f>IF(OR($B$38='MS-Chieu'!U12, $A$38='MS-Chieu'!U12),LEFT(CHIEU!U13,FIND(":",CHIEU!U13)+1)&amp;THGV!U$4,"")</f>
        <v/>
      </c>
      <c r="V47" s="485" t="str">
        <f>IF(OR($B$38='MS-Chieu'!V12, $A$38='MS-Chieu'!V12),LEFT(CHIEU!V13,FIND(":",CHIEU!V13)+1)&amp;THGV!V$4,"")</f>
        <v/>
      </c>
      <c r="W47" s="485" t="str">
        <f>IF(OR($B$38='MS-Chieu'!W12, $A$38='MS-Chieu'!W12),LEFT(CHIEU!W13,FIND(":",CHIEU!W13)+1)&amp;THGV!W$4,"")</f>
        <v/>
      </c>
      <c r="X47" s="485" t="str">
        <f>IF(OR($B$38='MS-Chieu'!X12, $A$38='MS-Chieu'!X12),LEFT(CHIEU!X13,FIND(":",CHIEU!X13)+1)&amp;THGV!X$4,"")</f>
        <v/>
      </c>
      <c r="Y47" s="485" t="str">
        <f>IF(OR($B$38='MS-Chieu'!Y12, $A$38='MS-Chieu'!Y12),LEFT(CHIEU!Y13,FIND(":",CHIEU!Y13)+1)&amp;THGV!Y$4,"")</f>
        <v/>
      </c>
      <c r="Z47" s="485" t="str">
        <f>IF(OR($B$38='MS-Chieu'!Z12, $A$38='MS-Chieu'!Z12),LEFT(CHIEU!Z13,FIND(":",CHIEU!Z13)+1)&amp;THGV!Z$4,"")</f>
        <v/>
      </c>
      <c r="AA47" s="485" t="str">
        <f>IF(OR($B$38='MS-Chieu'!AA12, $A$38='MS-Chieu'!AA12),LEFT(CHIEU!AA13,FIND(":",CHIEU!AA13)+1)&amp;THGV!AA$4,"")</f>
        <v/>
      </c>
      <c r="AB47" s="485" t="str">
        <f>IF(OR($B$38='MS-Chieu'!AB12, $A$38='MS-Chieu'!AB12),LEFT(CHIEU!AB13,FIND(":",CHIEU!AB13)+1)&amp;THGV!AB$4,"")</f>
        <v/>
      </c>
      <c r="AC47" s="485" t="str">
        <f>IF(OR($B$38='MS-Chieu'!AC12, $A$38='MS-Chieu'!AC12),LEFT(CHIEU!AC13,FIND(":",CHIEU!AC13)+1)&amp;THGV!AC$4,"")</f>
        <v/>
      </c>
      <c r="AD47" s="485" t="str">
        <f>IF(OR($B$38='MS-Chieu'!AD12, $A$38='MS-Chieu'!AD12),LEFT(CHIEU!AD13,FIND(":",CHIEU!AD13)+1)&amp;THGV!AD$4,"")</f>
        <v/>
      </c>
      <c r="AE47" s="485" t="str">
        <f>IF(OR($B$38='MS-Chieu'!AE12, $A$38='MS-Chieu'!AE12),LEFT(CHIEU!AE13,FIND(":",CHIEU!AE13)+1)&amp;THGV!AE$4,"")</f>
        <v/>
      </c>
      <c r="AF47" s="485" t="str">
        <f>IF(OR($B$38='MS-Chieu'!AF12, $A$38='MS-Chieu'!AF12),LEFT(CHIEU!AF13,FIND(":",CHIEU!AF13)+1)&amp;THGV!AF$4,"")</f>
        <v/>
      </c>
      <c r="AG47" s="485" t="str">
        <f>IF(OR($B$38='MS-Chieu'!AG12, $A$38='MS-Chieu'!AG12),LEFT(CHIEU!AG13,FIND(":",CHIEU!AG13)+1)&amp;THGV!AG$4,"")</f>
        <v/>
      </c>
      <c r="AH47" s="485" t="str">
        <f>IF(OR($B$38='MS-Chieu'!AH12, $A$38='MS-Chieu'!AH12),LEFT(CHIEU!AH13,FIND(":",CHIEU!AH13)+1)&amp;THGV!AH$4,"")</f>
        <v/>
      </c>
      <c r="AI47" s="485" t="str">
        <f>IF(OR($B$38='MS-Chieu'!AI12, $A$38='MS-Chieu'!AI12),LEFT(CHIEU!AI13,FIND(":",CHIEU!AI13)+1)&amp;THGV!AI$4,"")</f>
        <v/>
      </c>
      <c r="AJ47" s="485" t="str">
        <f>IF(OR($B$38='MS-Chieu'!AJ12, $A$38='MS-Chieu'!AJ12),LEFT(CHIEU!AJ13,FIND(":",CHIEU!AJ13)+1)&amp;THGV!AJ$4,"")</f>
        <v/>
      </c>
      <c r="AK47" s="485" t="str">
        <f>IF(OR($B$38='MS-Chieu'!AK12, $A$38='MS-Chieu'!AK12),LEFT(CHIEU!AK13,FIND(":",CHIEU!AK13)+1)&amp;THGV!AK$4,"")</f>
        <v/>
      </c>
      <c r="AL47" s="485" t="str">
        <f>IF(OR($B$38='MS-Chieu'!AL12, $A$38='MS-Chieu'!AL12),LEFT(CHIEU!AL13,FIND(":",CHIEU!AL13)+1)&amp;THGV!AL$4,"")</f>
        <v/>
      </c>
      <c r="AM47" s="485"/>
      <c r="AN47" s="485" t="str">
        <f t="shared" si="5"/>
        <v xml:space="preserve"> </v>
      </c>
      <c r="AO47" s="485" t="str">
        <f t="shared" si="6"/>
        <v/>
      </c>
      <c r="AP47" s="485" t="str">
        <f t="shared" si="7"/>
        <v/>
      </c>
    </row>
    <row r="48" spans="1:42" x14ac:dyDescent="0.2">
      <c r="A48" s="484"/>
      <c r="B48" s="485">
        <v>3</v>
      </c>
      <c r="C48" s="485" t="str">
        <f>IF(OR($B$38='MS-Chieu'!C13, $A$38='MS-Chieu'!C13),LEFT(CHIEU!C14,FIND(":",CHIEU!C14)+1)&amp;THGV!C$4,"")</f>
        <v/>
      </c>
      <c r="D48" s="485" t="str">
        <f>IF(OR($B$38='MS-Chieu'!D13, $A$38='MS-Chieu'!D13),LEFT(CHIEU!D14,FIND(":",CHIEU!D14)+1)&amp;THGV!D$4,"")</f>
        <v/>
      </c>
      <c r="E48" s="485" t="str">
        <f>IF(OR($B$38='MS-Chieu'!E13, $A$38='MS-Chieu'!E13),LEFT(CHIEU!E14,FIND(":",CHIEU!E14)+1)&amp;THGV!E$4,"")</f>
        <v/>
      </c>
      <c r="F48" s="485" t="str">
        <f>IF(OR($B$38='MS-Chieu'!F13, $A$38='MS-Chieu'!F13),LEFT(CHIEU!F14,FIND(":",CHIEU!F14)+1)&amp;THGV!F$4,"")</f>
        <v/>
      </c>
      <c r="G48" s="485" t="str">
        <f>IF(OR($B$38='MS-Chieu'!G13, $A$38='MS-Chieu'!G13),LEFT(CHIEU!G14,FIND(":",CHIEU!G14)+1)&amp;THGV!G$4,"")</f>
        <v/>
      </c>
      <c r="H48" s="485" t="str">
        <f>IF(OR($B$38='MS-Chieu'!H13, $A$38='MS-Chieu'!H13),LEFT(CHIEU!H14,FIND(":",CHIEU!H14)+1)&amp;THGV!H$4,"")</f>
        <v/>
      </c>
      <c r="I48" s="485" t="str">
        <f>IF(OR($B$38='MS-Chieu'!I13, $A$38='MS-Chieu'!I13),LEFT(CHIEU!I14,FIND(":",CHIEU!I14)+1)&amp;THGV!I$4,"")</f>
        <v/>
      </c>
      <c r="J48" s="485" t="str">
        <f>IF(OR($B$38='MS-Chieu'!J13, $A$38='MS-Chieu'!J13),LEFT(CHIEU!J14,FIND(":",CHIEU!J14)+1)&amp;THGV!J$4,"")</f>
        <v/>
      </c>
      <c r="K48" s="485" t="str">
        <f>IF(OR($B$38='MS-Chieu'!K13, $A$38='MS-Chieu'!K13),LEFT(CHIEU!K14,FIND(":",CHIEU!K14)+1)&amp;THGV!K$4,"")</f>
        <v/>
      </c>
      <c r="L48" s="485" t="str">
        <f>IF(OR($B$38='MS-Chieu'!L13, $A$38='MS-Chieu'!L13),LEFT(CHIEU!L14,FIND(":",CHIEU!L14)+1)&amp;THGV!L$4,"")</f>
        <v/>
      </c>
      <c r="M48" s="485" t="str">
        <f>IF(OR($B$38='MS-Chieu'!M13, $A$38='MS-Chieu'!M13),LEFT(CHIEU!M14,FIND(":",CHIEU!M14)+1)&amp;THGV!M$4,"")</f>
        <v/>
      </c>
      <c r="N48" s="485" t="str">
        <f>IF(OR($B$38='MS-Chieu'!N13, $A$38='MS-Chieu'!N13),LEFT(CHIEU!N14,FIND(":",CHIEU!N14)+1)&amp;THGV!N$4,"")</f>
        <v/>
      </c>
      <c r="O48" s="485" t="str">
        <f>IF(OR($B$38='MS-Chieu'!O13, $A$38='MS-Chieu'!O13),LEFT(CHIEU!O14,FIND(":",CHIEU!O14)+1)&amp;THGV!O$4,"")</f>
        <v/>
      </c>
      <c r="P48" s="485" t="str">
        <f>IF(OR($B$38='MS-Chieu'!P13, $A$38='MS-Chieu'!P13),LEFT(CHIEU!P14,FIND(":",CHIEU!P14)+1)&amp;THGV!P$4,"")</f>
        <v/>
      </c>
      <c r="Q48" s="485" t="str">
        <f>IF(OR($B$38='MS-Chieu'!Q13, $A$38='MS-Chieu'!Q13),LEFT(CHIEU!Q14,FIND(":",CHIEU!Q14)+1)&amp;THGV!Q$4,"")</f>
        <v/>
      </c>
      <c r="R48" s="485" t="str">
        <f>IF(OR($B$38='MS-Chieu'!R13, $A$38='MS-Chieu'!R13),LEFT(CHIEU!R14,FIND(":",CHIEU!R14)+1)&amp;THGV!R$4,"")</f>
        <v/>
      </c>
      <c r="S48" s="485" t="str">
        <f>IF(OR($B$38='MS-Chieu'!S13, $A$38='MS-Chieu'!S13),LEFT(CHIEU!S14,FIND(":",CHIEU!S14)+1)&amp;THGV!S$4,"")</f>
        <v/>
      </c>
      <c r="T48" s="485" t="str">
        <f>IF(OR($B$38='MS-Chieu'!T13, $A$38='MS-Chieu'!T13),LEFT(CHIEU!T14,FIND(":",CHIEU!T14)+1)&amp;THGV!T$4,"")</f>
        <v/>
      </c>
      <c r="U48" s="485" t="str">
        <f>IF(OR($B$38='MS-Chieu'!U13, $A$38='MS-Chieu'!U13),LEFT(CHIEU!U14,FIND(":",CHIEU!U14)+1)&amp;THGV!U$4,"")</f>
        <v/>
      </c>
      <c r="V48" s="485" t="str">
        <f>IF(OR($B$38='MS-Chieu'!V13, $A$38='MS-Chieu'!V13),LEFT(CHIEU!V14,FIND(":",CHIEU!V14)+1)&amp;THGV!V$4,"")</f>
        <v/>
      </c>
      <c r="W48" s="485" t="str">
        <f>IF(OR($B$38='MS-Chieu'!W13, $A$38='MS-Chieu'!W13),LEFT(CHIEU!W14,FIND(":",CHIEU!W14)+1)&amp;THGV!W$4,"")</f>
        <v/>
      </c>
      <c r="X48" s="485" t="str">
        <f>IF(OR($B$38='MS-Chieu'!X13, $A$38='MS-Chieu'!X13),LEFT(CHIEU!X14,FIND(":",CHIEU!X14)+1)&amp;THGV!X$4,"")</f>
        <v/>
      </c>
      <c r="Y48" s="485" t="str">
        <f>IF(OR($B$38='MS-Chieu'!Y13, $A$38='MS-Chieu'!Y13),LEFT(CHIEU!Y14,FIND(":",CHIEU!Y14)+1)&amp;THGV!Y$4,"")</f>
        <v/>
      </c>
      <c r="Z48" s="485" t="str">
        <f>IF(OR($B$38='MS-Chieu'!Z13, $A$38='MS-Chieu'!Z13),LEFT(CHIEU!Z14,FIND(":",CHIEU!Z14)+1)&amp;THGV!Z$4,"")</f>
        <v/>
      </c>
      <c r="AA48" s="485" t="str">
        <f>IF(OR($B$38='MS-Chieu'!AA13, $A$38='MS-Chieu'!AA13),LEFT(CHIEU!AA14,FIND(":",CHIEU!AA14)+1)&amp;THGV!AA$4,"")</f>
        <v/>
      </c>
      <c r="AB48" s="485" t="str">
        <f>IF(OR($B$38='MS-Chieu'!AB13, $A$38='MS-Chieu'!AB13),LEFT(CHIEU!AB14,FIND(":",CHIEU!AB14)+1)&amp;THGV!AB$4,"")</f>
        <v/>
      </c>
      <c r="AC48" s="485" t="str">
        <f>IF(OR($B$38='MS-Chieu'!AC13, $A$38='MS-Chieu'!AC13),LEFT(CHIEU!AC14,FIND(":",CHIEU!AC14)+1)&amp;THGV!AC$4,"")</f>
        <v/>
      </c>
      <c r="AD48" s="485" t="str">
        <f>IF(OR($B$38='MS-Chieu'!AD13, $A$38='MS-Chieu'!AD13),LEFT(CHIEU!AD14,FIND(":",CHIEU!AD14)+1)&amp;THGV!AD$4,"")</f>
        <v/>
      </c>
      <c r="AE48" s="485" t="str">
        <f>IF(OR($B$38='MS-Chieu'!AE13, $A$38='MS-Chieu'!AE13),LEFT(CHIEU!AE14,FIND(":",CHIEU!AE14)+1)&amp;THGV!AE$4,"")</f>
        <v/>
      </c>
      <c r="AF48" s="485" t="str">
        <f>IF(OR($B$38='MS-Chieu'!AF13, $A$38='MS-Chieu'!AF13),LEFT(CHIEU!AF14,FIND(":",CHIEU!AF14)+1)&amp;THGV!AF$4,"")</f>
        <v/>
      </c>
      <c r="AG48" s="485" t="str">
        <f>IF(OR($B$38='MS-Chieu'!AG13, $A$38='MS-Chieu'!AG13),LEFT(CHIEU!AG14,FIND(":",CHIEU!AG14)+1)&amp;THGV!AG$4,"")</f>
        <v/>
      </c>
      <c r="AH48" s="485" t="str">
        <f>IF(OR($B$38='MS-Chieu'!AH13, $A$38='MS-Chieu'!AH13),LEFT(CHIEU!AH14,FIND(":",CHIEU!AH14)+1)&amp;THGV!AH$4,"")</f>
        <v/>
      </c>
      <c r="AI48" s="485" t="str">
        <f>IF(OR($B$38='MS-Chieu'!AI13, $A$38='MS-Chieu'!AI13),LEFT(CHIEU!AI14,FIND(":",CHIEU!AI14)+1)&amp;THGV!AI$4,"")</f>
        <v/>
      </c>
      <c r="AJ48" s="485" t="str">
        <f>IF(OR($B$38='MS-Chieu'!AJ13, $A$38='MS-Chieu'!AJ13),LEFT(CHIEU!AJ14,FIND(":",CHIEU!AJ14)+1)&amp;THGV!AJ$4,"")</f>
        <v/>
      </c>
      <c r="AK48" s="485" t="str">
        <f>IF(OR($B$38='MS-Chieu'!AK13, $A$38='MS-Chieu'!AK13),LEFT(CHIEU!AK14,FIND(":",CHIEU!AK14)+1)&amp;THGV!AK$4,"")</f>
        <v/>
      </c>
      <c r="AL48" s="485" t="str">
        <f>IF(OR($B$38='MS-Chieu'!AL13, $A$38='MS-Chieu'!AL13),LEFT(CHIEU!AL14,FIND(":",CHIEU!AL14)+1)&amp;THGV!AL$4,"")</f>
        <v/>
      </c>
      <c r="AM48" s="485"/>
      <c r="AN48" s="485" t="str">
        <f t="shared" si="5"/>
        <v xml:space="preserve"> </v>
      </c>
      <c r="AO48" s="485" t="str">
        <f t="shared" si="6"/>
        <v/>
      </c>
      <c r="AP48" s="485" t="str">
        <f t="shared" si="7"/>
        <v/>
      </c>
    </row>
    <row r="49" spans="1:42" x14ac:dyDescent="0.2">
      <c r="A49" s="484"/>
      <c r="B49" s="485">
        <v>4</v>
      </c>
      <c r="C49" s="485" t="str">
        <f>IF(OR($B$38='MS-Chieu'!C14, $A$38='MS-Chieu'!C14),LEFT(CHIEU!C15,FIND(":",CHIEU!C15)+1)&amp;THGV!C$4,"")</f>
        <v/>
      </c>
      <c r="D49" s="485" t="str">
        <f>IF(OR($B$38='MS-Chieu'!D14, $A$38='MS-Chieu'!D14),LEFT(CHIEU!D15,FIND(":",CHIEU!D15)+1)&amp;THGV!D$4,"")</f>
        <v/>
      </c>
      <c r="E49" s="485" t="str">
        <f>IF(OR($B$38='MS-Chieu'!E14, $A$38='MS-Chieu'!E14),LEFT(CHIEU!E15,FIND(":",CHIEU!E15)+1)&amp;THGV!E$4,"")</f>
        <v/>
      </c>
      <c r="F49" s="485" t="str">
        <f>IF(OR($B$38='MS-Chieu'!F14, $A$38='MS-Chieu'!F14),LEFT(CHIEU!F15,FIND(":",CHIEU!F15)+1)&amp;THGV!F$4,"")</f>
        <v/>
      </c>
      <c r="G49" s="485" t="str">
        <f>IF(OR($B$38='MS-Chieu'!G14, $A$38='MS-Chieu'!G14),LEFT(CHIEU!G15,FIND(":",CHIEU!G15)+1)&amp;THGV!G$4,"")</f>
        <v/>
      </c>
      <c r="H49" s="485" t="str">
        <f>IF(OR($B$38='MS-Chieu'!H14, $A$38='MS-Chieu'!H14),LEFT(CHIEU!H15,FIND(":",CHIEU!H15)+1)&amp;THGV!H$4,"")</f>
        <v/>
      </c>
      <c r="I49" s="485" t="str">
        <f>IF(OR($B$38='MS-Chieu'!I14, $A$38='MS-Chieu'!I14),LEFT(CHIEU!I15,FIND(":",CHIEU!I15)+1)&amp;THGV!I$4,"")</f>
        <v/>
      </c>
      <c r="J49" s="485" t="str">
        <f>IF(OR($B$38='MS-Chieu'!J14, $A$38='MS-Chieu'!J14),LEFT(CHIEU!J15,FIND(":",CHIEU!J15)+1)&amp;THGV!J$4,"")</f>
        <v/>
      </c>
      <c r="K49" s="485" t="str">
        <f>IF(OR($B$38='MS-Chieu'!K14, $A$38='MS-Chieu'!K14),LEFT(CHIEU!K15,FIND(":",CHIEU!K15)+1)&amp;THGV!K$4,"")</f>
        <v/>
      </c>
      <c r="L49" s="485" t="str">
        <f>IF(OR($B$38='MS-Chieu'!L14, $A$38='MS-Chieu'!L14),LEFT(CHIEU!L15,FIND(":",CHIEU!L15)+1)&amp;THGV!L$4,"")</f>
        <v/>
      </c>
      <c r="M49" s="485" t="str">
        <f>IF(OR($B$38='MS-Chieu'!M14, $A$38='MS-Chieu'!M14),LEFT(CHIEU!M15,FIND(":",CHIEU!M15)+1)&amp;THGV!M$4,"")</f>
        <v/>
      </c>
      <c r="N49" s="485" t="str">
        <f>IF(OR($B$38='MS-Chieu'!N14, $A$38='MS-Chieu'!N14),LEFT(CHIEU!N15,FIND(":",CHIEU!N15)+1)&amp;THGV!N$4,"")</f>
        <v/>
      </c>
      <c r="O49" s="485" t="str">
        <f>IF(OR($B$38='MS-Chieu'!O14, $A$38='MS-Chieu'!O14),LEFT(CHIEU!O15,FIND(":",CHIEU!O15)+1)&amp;THGV!O$4,"")</f>
        <v/>
      </c>
      <c r="P49" s="485" t="str">
        <f>IF(OR($B$38='MS-Chieu'!P14, $A$38='MS-Chieu'!P14),LEFT(CHIEU!P15,FIND(":",CHIEU!P15)+1)&amp;THGV!P$4,"")</f>
        <v/>
      </c>
      <c r="Q49" s="485" t="str">
        <f>IF(OR($B$38='MS-Chieu'!Q14, $A$38='MS-Chieu'!Q14),LEFT(CHIEU!Q15,FIND(":",CHIEU!Q15)+1)&amp;THGV!Q$4,"")</f>
        <v/>
      </c>
      <c r="R49" s="485" t="str">
        <f>IF(OR($B$38='MS-Chieu'!R14, $A$38='MS-Chieu'!R14),LEFT(CHIEU!R15,FIND(":",CHIEU!R15)+1)&amp;THGV!R$4,"")</f>
        <v/>
      </c>
      <c r="S49" s="485" t="str">
        <f>IF(OR($B$38='MS-Chieu'!S14, $A$38='MS-Chieu'!S14),LEFT(CHIEU!S15,FIND(":",CHIEU!S15)+1)&amp;THGV!S$4,"")</f>
        <v/>
      </c>
      <c r="T49" s="485" t="str">
        <f>IF(OR($B$38='MS-Chieu'!T14, $A$38='MS-Chieu'!T14),LEFT(CHIEU!T15,FIND(":",CHIEU!T15)+1)&amp;THGV!T$4,"")</f>
        <v/>
      </c>
      <c r="U49" s="485" t="str">
        <f>IF(OR($B$38='MS-Chieu'!U14, $A$38='MS-Chieu'!U14),LEFT(CHIEU!U15,FIND(":",CHIEU!U15)+1)&amp;THGV!U$4,"")</f>
        <v/>
      </c>
      <c r="V49" s="485" t="str">
        <f>IF(OR($B$38='MS-Chieu'!V14, $A$38='MS-Chieu'!V14),LEFT(CHIEU!V15,FIND(":",CHIEU!V15)+1)&amp;THGV!V$4,"")</f>
        <v/>
      </c>
      <c r="W49" s="485" t="str">
        <f>IF(OR($B$38='MS-Chieu'!W14, $A$38='MS-Chieu'!W14),LEFT(CHIEU!W15,FIND(":",CHIEU!W15)+1)&amp;THGV!W$4,"")</f>
        <v/>
      </c>
      <c r="X49" s="485" t="str">
        <f>IF(OR($B$38='MS-Chieu'!X14, $A$38='MS-Chieu'!X14),LEFT(CHIEU!X15,FIND(":",CHIEU!X15)+1)&amp;THGV!X$4,"")</f>
        <v/>
      </c>
      <c r="Y49" s="485" t="str">
        <f>IF(OR($B$38='MS-Chieu'!Y14, $A$38='MS-Chieu'!Y14),LEFT(CHIEU!Y15,FIND(":",CHIEU!Y15)+1)&amp;THGV!Y$4,"")</f>
        <v/>
      </c>
      <c r="Z49" s="485" t="str">
        <f>IF(OR($B$38='MS-Chieu'!Z14, $A$38='MS-Chieu'!Z14),LEFT(CHIEU!Z15,FIND(":",CHIEU!Z15)+1)&amp;THGV!Z$4,"")</f>
        <v/>
      </c>
      <c r="AA49" s="485" t="str">
        <f>IF(OR($B$38='MS-Chieu'!AA14, $A$38='MS-Chieu'!AA14),LEFT(CHIEU!AA15,FIND(":",CHIEU!AA15)+1)&amp;THGV!AA$4,"")</f>
        <v/>
      </c>
      <c r="AB49" s="485" t="str">
        <f>IF(OR($B$38='MS-Chieu'!AB14, $A$38='MS-Chieu'!AB14),LEFT(CHIEU!AB15,FIND(":",CHIEU!AB15)+1)&amp;THGV!AB$4,"")</f>
        <v/>
      </c>
      <c r="AC49" s="485" t="str">
        <f>IF(OR($B$38='MS-Chieu'!AC14, $A$38='MS-Chieu'!AC14),LEFT(CHIEU!AC15,FIND(":",CHIEU!AC15)+1)&amp;THGV!AC$4,"")</f>
        <v/>
      </c>
      <c r="AD49" s="485" t="str">
        <f>IF(OR($B$38='MS-Chieu'!AD14, $A$38='MS-Chieu'!AD14),LEFT(CHIEU!AD15,FIND(":",CHIEU!AD15)+1)&amp;THGV!AD$4,"")</f>
        <v/>
      </c>
      <c r="AE49" s="485" t="str">
        <f>IF(OR($B$38='MS-Chieu'!AE14, $A$38='MS-Chieu'!AE14),LEFT(CHIEU!AE15,FIND(":",CHIEU!AE15)+1)&amp;THGV!AE$4,"")</f>
        <v/>
      </c>
      <c r="AF49" s="485" t="str">
        <f>IF(OR($B$38='MS-Chieu'!AF14, $A$38='MS-Chieu'!AF14),LEFT(CHIEU!AF15,FIND(":",CHIEU!AF15)+1)&amp;THGV!AF$4,"")</f>
        <v/>
      </c>
      <c r="AG49" s="485" t="str">
        <f>IF(OR($B$38='MS-Chieu'!AG14, $A$38='MS-Chieu'!AG14),LEFT(CHIEU!AG15,FIND(":",CHIEU!AG15)+1)&amp;THGV!AG$4,"")</f>
        <v/>
      </c>
      <c r="AH49" s="485" t="str">
        <f>IF(OR($B$38='MS-Chieu'!AH14, $A$38='MS-Chieu'!AH14),LEFT(CHIEU!AH15,FIND(":",CHIEU!AH15)+1)&amp;THGV!AH$4,"")</f>
        <v/>
      </c>
      <c r="AI49" s="485" t="str">
        <f>IF(OR($B$38='MS-Chieu'!AI14, $A$38='MS-Chieu'!AI14),LEFT(CHIEU!AI15,FIND(":",CHIEU!AI15)+1)&amp;THGV!AI$4,"")</f>
        <v/>
      </c>
      <c r="AJ49" s="485" t="str">
        <f>IF(OR($B$38='MS-Chieu'!AJ14, $A$38='MS-Chieu'!AJ14),LEFT(CHIEU!AJ15,FIND(":",CHIEU!AJ15)+1)&amp;THGV!AJ$4,"")</f>
        <v/>
      </c>
      <c r="AK49" s="485" t="str">
        <f>IF(OR($B$38='MS-Chieu'!AK14, $A$38='MS-Chieu'!AK14),LEFT(CHIEU!AK15,FIND(":",CHIEU!AK15)+1)&amp;THGV!AK$4,"")</f>
        <v/>
      </c>
      <c r="AL49" s="485" t="str">
        <f>IF(OR($B$38='MS-Chieu'!AL14, $A$38='MS-Chieu'!AL14),LEFT(CHIEU!AL15,FIND(":",CHIEU!AL15)+1)&amp;THGV!AL$4,"")</f>
        <v/>
      </c>
      <c r="AM49" s="485"/>
      <c r="AN49" s="485" t="str">
        <f t="shared" si="5"/>
        <v xml:space="preserve"> </v>
      </c>
      <c r="AO49" s="485" t="str">
        <f t="shared" si="6"/>
        <v/>
      </c>
      <c r="AP49" s="485" t="str">
        <f t="shared" si="7"/>
        <v/>
      </c>
    </row>
    <row r="50" spans="1:42" ht="15" thickBot="1" x14ac:dyDescent="0.25">
      <c r="A50" s="486"/>
      <c r="B50" s="487">
        <v>5</v>
      </c>
      <c r="C50" s="487" t="str">
        <f>IF(OR($B$38='MS-Chieu'!C15, $A$38='MS-Chieu'!C15),LEFT(CHIEU!C16,FIND(":",CHIEU!C16)+1)&amp;THGV!C$4,"")</f>
        <v/>
      </c>
      <c r="D50" s="487" t="str">
        <f>IF(OR($B$38='MS-Chieu'!D15, $A$38='MS-Chieu'!D15),LEFT(CHIEU!D16,FIND(":",CHIEU!D16)+1)&amp;THGV!D$4,"")</f>
        <v/>
      </c>
      <c r="E50" s="487" t="str">
        <f>IF(OR($B$38='MS-Chieu'!E15, $A$38='MS-Chieu'!E15),LEFT(CHIEU!E16,FIND(":",CHIEU!E16)+1)&amp;THGV!E$4,"")</f>
        <v/>
      </c>
      <c r="F50" s="487" t="str">
        <f>IF(OR($B$38='MS-Chieu'!F15, $A$38='MS-Chieu'!F15),LEFT(CHIEU!F16,FIND(":",CHIEU!F16)+1)&amp;THGV!F$4,"")</f>
        <v/>
      </c>
      <c r="G50" s="487" t="str">
        <f>IF(OR($B$38='MS-Chieu'!G15, $A$38='MS-Chieu'!G15),LEFT(CHIEU!G16,FIND(":",CHIEU!G16)+1)&amp;THGV!G$4,"")</f>
        <v/>
      </c>
      <c r="H50" s="487" t="str">
        <f>IF(OR($B$38='MS-Chieu'!H15, $A$38='MS-Chieu'!H15),LEFT(CHIEU!H16,FIND(":",CHIEU!H16)+1)&amp;THGV!H$4,"")</f>
        <v/>
      </c>
      <c r="I50" s="487" t="str">
        <f>IF(OR($B$38='MS-Chieu'!I15, $A$38='MS-Chieu'!I15),LEFT(CHIEU!I16,FIND(":",CHIEU!I16)+1)&amp;THGV!I$4,"")</f>
        <v/>
      </c>
      <c r="J50" s="487" t="str">
        <f>IF(OR($B$38='MS-Chieu'!J15, $A$38='MS-Chieu'!J15),LEFT(CHIEU!J16,FIND(":",CHIEU!J16)+1)&amp;THGV!J$4,"")</f>
        <v/>
      </c>
      <c r="K50" s="487" t="str">
        <f>IF(OR($B$38='MS-Chieu'!K15, $A$38='MS-Chieu'!K15),LEFT(CHIEU!K16,FIND(":",CHIEU!K16)+1)&amp;THGV!K$4,"")</f>
        <v/>
      </c>
      <c r="L50" s="487" t="str">
        <f>IF(OR($B$38='MS-Chieu'!L15, $A$38='MS-Chieu'!L15),LEFT(CHIEU!L16,FIND(":",CHIEU!L16)+1)&amp;THGV!L$4,"")</f>
        <v/>
      </c>
      <c r="M50" s="487" t="str">
        <f>IF(OR($B$38='MS-Chieu'!M15, $A$38='MS-Chieu'!M15),LEFT(CHIEU!M16,FIND(":",CHIEU!M16)+1)&amp;THGV!M$4,"")</f>
        <v/>
      </c>
      <c r="N50" s="487" t="str">
        <f>IF(OR($B$38='MS-Chieu'!N15, $A$38='MS-Chieu'!N15),LEFT(CHIEU!N16,FIND(":",CHIEU!N16)+1)&amp;THGV!N$4,"")</f>
        <v/>
      </c>
      <c r="O50" s="487" t="str">
        <f>IF(OR($B$38='MS-Chieu'!O15, $A$38='MS-Chieu'!O15),LEFT(CHIEU!O16,FIND(":",CHIEU!O16)+1)&amp;THGV!O$4,"")</f>
        <v/>
      </c>
      <c r="P50" s="487" t="str">
        <f>IF(OR($B$38='MS-Chieu'!P15, $A$38='MS-Chieu'!P15),LEFT(CHIEU!P16,FIND(":",CHIEU!P16)+1)&amp;THGV!P$4,"")</f>
        <v/>
      </c>
      <c r="Q50" s="487" t="str">
        <f>IF(OR($B$38='MS-Chieu'!Q15, $A$38='MS-Chieu'!Q15),LEFT(CHIEU!Q16,FIND(":",CHIEU!Q16)+1)&amp;THGV!Q$4,"")</f>
        <v/>
      </c>
      <c r="R50" s="487" t="str">
        <f>IF(OR($B$38='MS-Chieu'!R15, $A$38='MS-Chieu'!R15),LEFT(CHIEU!R16,FIND(":",CHIEU!R16)+1)&amp;THGV!R$4,"")</f>
        <v/>
      </c>
      <c r="S50" s="487" t="str">
        <f>IF(OR($B$38='MS-Chieu'!S15, $A$38='MS-Chieu'!S15),LEFT(CHIEU!S16,FIND(":",CHIEU!S16)+1)&amp;THGV!S$4,"")</f>
        <v/>
      </c>
      <c r="T50" s="487" t="str">
        <f>IF(OR($B$38='MS-Chieu'!T15, $A$38='MS-Chieu'!T15),LEFT(CHIEU!T16,FIND(":",CHIEU!T16)+1)&amp;THGV!T$4,"")</f>
        <v/>
      </c>
      <c r="U50" s="487" t="str">
        <f>IF(OR($B$38='MS-Chieu'!U15, $A$38='MS-Chieu'!U15),LEFT(CHIEU!U16,FIND(":",CHIEU!U16)+1)&amp;THGV!U$4,"")</f>
        <v/>
      </c>
      <c r="V50" s="487" t="str">
        <f>IF(OR($B$38='MS-Chieu'!V15, $A$38='MS-Chieu'!V15),LEFT(CHIEU!V16,FIND(":",CHIEU!V16)+1)&amp;THGV!V$4,"")</f>
        <v/>
      </c>
      <c r="W50" s="487" t="str">
        <f>IF(OR($B$38='MS-Chieu'!W15, $A$38='MS-Chieu'!W15),LEFT(CHIEU!W16,FIND(":",CHIEU!W16)+1)&amp;THGV!W$4,"")</f>
        <v/>
      </c>
      <c r="X50" s="487" t="str">
        <f>IF(OR($B$38='MS-Chieu'!X15, $A$38='MS-Chieu'!X15),LEFT(CHIEU!X16,FIND(":",CHIEU!X16)+1)&amp;THGV!X$4,"")</f>
        <v/>
      </c>
      <c r="Y50" s="487" t="str">
        <f>IF(OR($B$38='MS-Chieu'!Y15, $A$38='MS-Chieu'!Y15),LEFT(CHIEU!Y16,FIND(":",CHIEU!Y16)+1)&amp;THGV!Y$4,"")</f>
        <v/>
      </c>
      <c r="Z50" s="487" t="str">
        <f>IF(OR($B$38='MS-Chieu'!Z15, $A$38='MS-Chieu'!Z15),LEFT(CHIEU!Z16,FIND(":",CHIEU!Z16)+1)&amp;THGV!Z$4,"")</f>
        <v/>
      </c>
      <c r="AA50" s="487" t="str">
        <f>IF(OR($B$38='MS-Chieu'!AA15, $A$38='MS-Chieu'!AA15),LEFT(CHIEU!AA16,FIND(":",CHIEU!AA16)+1)&amp;THGV!AA$4,"")</f>
        <v/>
      </c>
      <c r="AB50" s="487" t="str">
        <f>IF(OR($B$38='MS-Chieu'!AB15, $A$38='MS-Chieu'!AB15),LEFT(CHIEU!AB16,FIND(":",CHIEU!AB16)+1)&amp;THGV!AB$4,"")</f>
        <v/>
      </c>
      <c r="AC50" s="487" t="str">
        <f>IF(OR($B$38='MS-Chieu'!AC15, $A$38='MS-Chieu'!AC15),LEFT(CHIEU!AC16,FIND(":",CHIEU!AC16)+1)&amp;THGV!AC$4,"")</f>
        <v/>
      </c>
      <c r="AD50" s="487" t="str">
        <f>IF(OR($B$38='MS-Chieu'!AD15, $A$38='MS-Chieu'!AD15),LEFT(CHIEU!AD16,FIND(":",CHIEU!AD16)+1)&amp;THGV!AD$4,"")</f>
        <v/>
      </c>
      <c r="AE50" s="487" t="str">
        <f>IF(OR($B$38='MS-Chieu'!AE15, $A$38='MS-Chieu'!AE15),LEFT(CHIEU!AE16,FIND(":",CHIEU!AE16)+1)&amp;THGV!AE$4,"")</f>
        <v/>
      </c>
      <c r="AF50" s="487" t="str">
        <f>IF(OR($B$38='MS-Chieu'!AF15, $A$38='MS-Chieu'!AF15),LEFT(CHIEU!AF16,FIND(":",CHIEU!AF16)+1)&amp;THGV!AF$4,"")</f>
        <v/>
      </c>
      <c r="AG50" s="487" t="str">
        <f>IF(OR($B$38='MS-Chieu'!AG15, $A$38='MS-Chieu'!AG15),LEFT(CHIEU!AG16,FIND(":",CHIEU!AG16)+1)&amp;THGV!AG$4,"")</f>
        <v/>
      </c>
      <c r="AH50" s="487" t="str">
        <f>IF(OR($B$38='MS-Chieu'!AH15, $A$38='MS-Chieu'!AH15),LEFT(CHIEU!AH16,FIND(":",CHIEU!AH16)+1)&amp;THGV!AH$4,"")</f>
        <v/>
      </c>
      <c r="AI50" s="487" t="str">
        <f>IF(OR($B$38='MS-Chieu'!AI15, $A$38='MS-Chieu'!AI15),LEFT(CHIEU!AI16,FIND(":",CHIEU!AI16)+1)&amp;THGV!AI$4,"")</f>
        <v/>
      </c>
      <c r="AJ50" s="487" t="str">
        <f>IF(OR($B$38='MS-Chieu'!AJ15, $A$38='MS-Chieu'!AJ15),LEFT(CHIEU!AJ16,FIND(":",CHIEU!AJ16)+1)&amp;THGV!AJ$4,"")</f>
        <v/>
      </c>
      <c r="AK50" s="487" t="str">
        <f>IF(OR($B$38='MS-Chieu'!AK15, $A$38='MS-Chieu'!AK15),LEFT(CHIEU!AK16,FIND(":",CHIEU!AK16)+1)&amp;THGV!AK$4,"")</f>
        <v/>
      </c>
      <c r="AL50" s="487" t="str">
        <f>IF(OR($B$38='MS-Chieu'!AL15, $A$38='MS-Chieu'!AL15),LEFT(CHIEU!AL16,FIND(":",CHIEU!AL16)+1)&amp;THGV!AL$4,"")</f>
        <v/>
      </c>
      <c r="AM50" s="487"/>
      <c r="AN50" s="487" t="str">
        <f t="shared" si="5"/>
        <v xml:space="preserve"> </v>
      </c>
      <c r="AO50" s="487" t="str">
        <f t="shared" si="6"/>
        <v/>
      </c>
      <c r="AP50" s="487" t="str">
        <f t="shared" si="7"/>
        <v/>
      </c>
    </row>
    <row r="51" spans="1:42" x14ac:dyDescent="0.2">
      <c r="A51" s="481" t="s">
        <v>17</v>
      </c>
      <c r="B51" s="482">
        <v>1</v>
      </c>
      <c r="C51" s="482" t="str">
        <f>IF(OR($B$38='MS-Chieu'!C16, $A$38='MS-Chieu'!C16),LEFT(CHIEU!C17,FIND(":",CHIEU!C17)+1)&amp;THGV!C$4,"")</f>
        <v/>
      </c>
      <c r="D51" s="482" t="str">
        <f>IF(OR($B$38='MS-Chieu'!D16, $A$38='MS-Chieu'!D16),LEFT(CHIEU!D17,FIND(":",CHIEU!D17)+1)&amp;THGV!D$4,"")</f>
        <v/>
      </c>
      <c r="E51" s="482" t="str">
        <f>IF(OR($B$38='MS-Chieu'!E16, $A$38='MS-Chieu'!E16),LEFT(CHIEU!E17,FIND(":",CHIEU!E17)+1)&amp;THGV!E$4,"")</f>
        <v/>
      </c>
      <c r="F51" s="482" t="str">
        <f>IF(OR($B$38='MS-Chieu'!F16, $A$38='MS-Chieu'!F16),LEFT(CHIEU!F17,FIND(":",CHIEU!F17)+1)&amp;THGV!F$4,"")</f>
        <v/>
      </c>
      <c r="G51" s="482" t="str">
        <f>IF(OR($B$38='MS-Chieu'!G16, $A$38='MS-Chieu'!G16),LEFT(CHIEU!G17,FIND(":",CHIEU!G17)+1)&amp;THGV!G$4,"")</f>
        <v/>
      </c>
      <c r="H51" s="482" t="str">
        <f>IF(OR($B$38='MS-Chieu'!H16, $A$38='MS-Chieu'!H16),LEFT(CHIEU!H17,FIND(":",CHIEU!H17)+1)&amp;THGV!H$4,"")</f>
        <v/>
      </c>
      <c r="I51" s="482" t="str">
        <f>IF(OR($B$38='MS-Chieu'!I16, $A$38='MS-Chieu'!I16),LEFT(CHIEU!I17,FIND(":",CHIEU!I17)+1)&amp;THGV!I$4,"")</f>
        <v/>
      </c>
      <c r="J51" s="482" t="str">
        <f>IF(OR($B$38='MS-Chieu'!J16, $A$38='MS-Chieu'!J16),LEFT(CHIEU!J17,FIND(":",CHIEU!J17)+1)&amp;THGV!J$4,"")</f>
        <v/>
      </c>
      <c r="K51" s="482" t="str">
        <f>IF(OR($B$38='MS-Chieu'!K16, $A$38='MS-Chieu'!K16),LEFT(CHIEU!K17,FIND(":",CHIEU!K17)+1)&amp;THGV!K$4,"")</f>
        <v/>
      </c>
      <c r="L51" s="482" t="str">
        <f>IF(OR($B$38='MS-Chieu'!L16, $A$38='MS-Chieu'!L16),LEFT(CHIEU!L17,FIND(":",CHIEU!L17)+1)&amp;THGV!L$4,"")</f>
        <v/>
      </c>
      <c r="M51" s="482" t="str">
        <f>IF(OR($B$38='MS-Chieu'!M16, $A$38='MS-Chieu'!M16),LEFT(CHIEU!M17,FIND(":",CHIEU!M17)+1)&amp;THGV!M$4,"")</f>
        <v/>
      </c>
      <c r="N51" s="482" t="str">
        <f>IF(OR($B$38='MS-Chieu'!N16, $A$38='MS-Chieu'!N16),LEFT(CHIEU!N17,FIND(":",CHIEU!N17)+1)&amp;THGV!N$4,"")</f>
        <v/>
      </c>
      <c r="O51" s="482" t="str">
        <f>IF(OR($B$38='MS-Chieu'!O16, $A$38='MS-Chieu'!O16),LEFT(CHIEU!O17,FIND(":",CHIEU!O17)+1)&amp;THGV!O$4,"")</f>
        <v/>
      </c>
      <c r="P51" s="482" t="str">
        <f>IF(OR($B$38='MS-Chieu'!P16, $A$38='MS-Chieu'!P16),LEFT(CHIEU!P17,FIND(":",CHIEU!P17)+1)&amp;THGV!P$4,"")</f>
        <v/>
      </c>
      <c r="Q51" s="482" t="str">
        <f>IF(OR($B$38='MS-Chieu'!Q16, $A$38='MS-Chieu'!Q16),LEFT(CHIEU!Q17,FIND(":",CHIEU!Q17)+1)&amp;THGV!Q$4,"")</f>
        <v/>
      </c>
      <c r="R51" s="482" t="str">
        <f>IF(OR($B$38='MS-Chieu'!R16, $A$38='MS-Chieu'!R16),LEFT(CHIEU!R17,FIND(":",CHIEU!R17)+1)&amp;THGV!R$4,"")</f>
        <v/>
      </c>
      <c r="S51" s="482" t="str">
        <f>IF(OR($B$38='MS-Chieu'!S16, $A$38='MS-Chieu'!S16),LEFT(CHIEU!S17,FIND(":",CHIEU!S17)+1)&amp;THGV!S$4,"")</f>
        <v/>
      </c>
      <c r="T51" s="482" t="str">
        <f>IF(OR($B$38='MS-Chieu'!T16, $A$38='MS-Chieu'!T16),LEFT(CHIEU!T17,FIND(":",CHIEU!T17)+1)&amp;THGV!T$4,"")</f>
        <v/>
      </c>
      <c r="U51" s="482" t="str">
        <f>IF(OR($B$38='MS-Chieu'!U16, $A$38='MS-Chieu'!U16),LEFT(CHIEU!U17,FIND(":",CHIEU!U17)+1)&amp;THGV!U$4,"")</f>
        <v/>
      </c>
      <c r="V51" s="482" t="str">
        <f>IF(OR($B$38='MS-Chieu'!V16, $A$38='MS-Chieu'!V16),LEFT(CHIEU!V17,FIND(":",CHIEU!V17)+1)&amp;THGV!V$4,"")</f>
        <v/>
      </c>
      <c r="W51" s="482" t="str">
        <f>IF(OR($B$38='MS-Chieu'!W16, $A$38='MS-Chieu'!W16),LEFT(CHIEU!W17,FIND(":",CHIEU!W17)+1)&amp;THGV!W$4,"")</f>
        <v/>
      </c>
      <c r="X51" s="482" t="str">
        <f>IF(OR($B$38='MS-Chieu'!X16, $A$38='MS-Chieu'!X16),LEFT(CHIEU!X17,FIND(":",CHIEU!X17)+1)&amp;THGV!X$4,"")</f>
        <v/>
      </c>
      <c r="Y51" s="482" t="str">
        <f>IF(OR($B$38='MS-Chieu'!Y16, $A$38='MS-Chieu'!Y16),LEFT(CHIEU!Y17,FIND(":",CHIEU!Y17)+1)&amp;THGV!Y$4,"")</f>
        <v/>
      </c>
      <c r="Z51" s="482" t="str">
        <f>IF(OR($B$38='MS-Chieu'!Z16, $A$38='MS-Chieu'!Z16),LEFT(CHIEU!Z17,FIND(":",CHIEU!Z17)+1)&amp;THGV!Z$4,"")</f>
        <v/>
      </c>
      <c r="AA51" s="482" t="str">
        <f>IF(OR($B$38='MS-Chieu'!AA16, $A$38='MS-Chieu'!AA16),LEFT(CHIEU!AA17,FIND(":",CHIEU!AA17)+1)&amp;THGV!AA$4,"")</f>
        <v/>
      </c>
      <c r="AB51" s="482" t="str">
        <f>IF(OR($B$38='MS-Chieu'!AB16, $A$38='MS-Chieu'!AB16),LEFT(CHIEU!AB17,FIND(":",CHIEU!AB17)+1)&amp;THGV!AB$4,"")</f>
        <v/>
      </c>
      <c r="AC51" s="482" t="str">
        <f>IF(OR($B$38='MS-Chieu'!AC16, $A$38='MS-Chieu'!AC16),LEFT(CHIEU!AC17,FIND(":",CHIEU!AC17)+1)&amp;THGV!AC$4,"")</f>
        <v/>
      </c>
      <c r="AD51" s="482" t="str">
        <f>IF(OR($B$38='MS-Chieu'!AD16, $A$38='MS-Chieu'!AD16),LEFT(CHIEU!AD17,FIND(":",CHIEU!AD17)+1)&amp;THGV!AD$4,"")</f>
        <v/>
      </c>
      <c r="AE51" s="482" t="str">
        <f>IF(OR($B$38='MS-Chieu'!AE16, $A$38='MS-Chieu'!AE16),LEFT(CHIEU!AE17,FIND(":",CHIEU!AE17)+1)&amp;THGV!AE$4,"")</f>
        <v/>
      </c>
      <c r="AF51" s="482" t="str">
        <f>IF(OR($B$38='MS-Chieu'!AF16, $A$38='MS-Chieu'!AF16),LEFT(CHIEU!AF17,FIND(":",CHIEU!AF17)+1)&amp;THGV!AF$4,"")</f>
        <v/>
      </c>
      <c r="AG51" s="482" t="str">
        <f>IF(OR($B$38='MS-Chieu'!AG16, $A$38='MS-Chieu'!AG16),LEFT(CHIEU!AG17,FIND(":",CHIEU!AG17)+1)&amp;THGV!AG$4,"")</f>
        <v/>
      </c>
      <c r="AH51" s="482" t="str">
        <f>IF(OR($B$38='MS-Chieu'!AH16, $A$38='MS-Chieu'!AH16),LEFT(CHIEU!AH17,FIND(":",CHIEU!AH17)+1)&amp;THGV!AH$4,"")</f>
        <v/>
      </c>
      <c r="AI51" s="482" t="str">
        <f>IF(OR($B$38='MS-Chieu'!AI16, $A$38='MS-Chieu'!AI16),LEFT(CHIEU!AI17,FIND(":",CHIEU!AI17)+1)&amp;THGV!AI$4,"")</f>
        <v/>
      </c>
      <c r="AJ51" s="482" t="str">
        <f>IF(OR($B$38='MS-Chieu'!AJ16, $A$38='MS-Chieu'!AJ16),LEFT(CHIEU!AJ17,FIND(":",CHIEU!AJ17)+1)&amp;THGV!AJ$4,"")</f>
        <v/>
      </c>
      <c r="AK51" s="482" t="str">
        <f>IF(OR($B$38='MS-Chieu'!AK16, $A$38='MS-Chieu'!AK16),LEFT(CHIEU!AK17,FIND(":",CHIEU!AK17)+1)&amp;THGV!AK$4,"")</f>
        <v/>
      </c>
      <c r="AL51" s="482" t="str">
        <f>IF(OR($B$38='MS-Chieu'!AL16, $A$38='MS-Chieu'!AL16),LEFT(CHIEU!AL17,FIND(":",CHIEU!AL17)+1)&amp;THGV!AL$4,"")</f>
        <v/>
      </c>
      <c r="AM51" s="482"/>
      <c r="AN51" s="482" t="str">
        <f t="shared" si="5"/>
        <v xml:space="preserve"> </v>
      </c>
      <c r="AO51" s="482" t="str">
        <f t="shared" si="6"/>
        <v/>
      </c>
      <c r="AP51" s="482" t="str">
        <f t="shared" si="7"/>
        <v/>
      </c>
    </row>
    <row r="52" spans="1:42" x14ac:dyDescent="0.2">
      <c r="A52" s="484"/>
      <c r="B52" s="485">
        <v>2</v>
      </c>
      <c r="C52" s="485" t="str">
        <f>IF(OR($B$38='MS-Chieu'!C17, $A$38='MS-Chieu'!C17),LEFT(CHIEU!C18,FIND(":",CHIEU!C18)+1)&amp;THGV!C$4,"")</f>
        <v/>
      </c>
      <c r="D52" s="485" t="str">
        <f>IF(OR($B$38='MS-Chieu'!D17, $A$38='MS-Chieu'!D17),LEFT(CHIEU!D18,FIND(":",CHIEU!D18)+1)&amp;THGV!D$4,"")</f>
        <v/>
      </c>
      <c r="E52" s="485" t="str">
        <f>IF(OR($B$38='MS-Chieu'!E17, $A$38='MS-Chieu'!E17),LEFT(CHIEU!E18,FIND(":",CHIEU!E18)+1)&amp;THGV!E$4,"")</f>
        <v/>
      </c>
      <c r="F52" s="485" t="str">
        <f>IF(OR($B$38='MS-Chieu'!F17, $A$38='MS-Chieu'!F17),LEFT(CHIEU!F18,FIND(":",CHIEU!F18)+1)&amp;THGV!F$4,"")</f>
        <v/>
      </c>
      <c r="G52" s="485" t="str">
        <f>IF(OR($B$38='MS-Chieu'!G17, $A$38='MS-Chieu'!G17),LEFT(CHIEU!G18,FIND(":",CHIEU!G18)+1)&amp;THGV!G$4,"")</f>
        <v/>
      </c>
      <c r="H52" s="485" t="str">
        <f>IF(OR($B$38='MS-Chieu'!H17, $A$38='MS-Chieu'!H17),LEFT(CHIEU!H18,FIND(":",CHIEU!H18)+1)&amp;THGV!H$4,"")</f>
        <v/>
      </c>
      <c r="I52" s="485" t="str">
        <f>IF(OR($B$38='MS-Chieu'!I17, $A$38='MS-Chieu'!I17),LEFT(CHIEU!I18,FIND(":",CHIEU!I18)+1)&amp;THGV!I$4,"")</f>
        <v/>
      </c>
      <c r="J52" s="485" t="str">
        <f>IF(OR($B$38='MS-Chieu'!J17, $A$38='MS-Chieu'!J17),LEFT(CHIEU!J18,FIND(":",CHIEU!J18)+1)&amp;THGV!J$4,"")</f>
        <v/>
      </c>
      <c r="K52" s="485" t="str">
        <f>IF(OR($B$38='MS-Chieu'!K17, $A$38='MS-Chieu'!K17),LEFT(CHIEU!K18,FIND(":",CHIEU!K18)+1)&amp;THGV!K$4,"")</f>
        <v/>
      </c>
      <c r="L52" s="485" t="str">
        <f>IF(OR($B$38='MS-Chieu'!L17, $A$38='MS-Chieu'!L17),LEFT(CHIEU!L18,FIND(":",CHIEU!L18)+1)&amp;THGV!L$4,"")</f>
        <v/>
      </c>
      <c r="M52" s="485" t="str">
        <f>IF(OR($B$38='MS-Chieu'!M17, $A$38='MS-Chieu'!M17),LEFT(CHIEU!M18,FIND(":",CHIEU!M18)+1)&amp;THGV!M$4,"")</f>
        <v/>
      </c>
      <c r="N52" s="485" t="str">
        <f>IF(OR($B$38='MS-Chieu'!N17, $A$38='MS-Chieu'!N17),LEFT(CHIEU!N18,FIND(":",CHIEU!N18)+1)&amp;THGV!N$4,"")</f>
        <v/>
      </c>
      <c r="O52" s="485" t="str">
        <f>IF(OR($B$38='MS-Chieu'!O17, $A$38='MS-Chieu'!O17),LEFT(CHIEU!O18,FIND(":",CHIEU!O18)+1)&amp;THGV!O$4,"")</f>
        <v/>
      </c>
      <c r="P52" s="485" t="str">
        <f>IF(OR($B$38='MS-Chieu'!P17, $A$38='MS-Chieu'!P17),LEFT(CHIEU!P18,FIND(":",CHIEU!P18)+1)&amp;THGV!P$4,"")</f>
        <v/>
      </c>
      <c r="Q52" s="485" t="str">
        <f>IF(OR($B$38='MS-Chieu'!Q17, $A$38='MS-Chieu'!Q17),LEFT(CHIEU!Q18,FIND(":",CHIEU!Q18)+1)&amp;THGV!Q$4,"")</f>
        <v/>
      </c>
      <c r="R52" s="485" t="str">
        <f>IF(OR($B$38='MS-Chieu'!R17, $A$38='MS-Chieu'!R17),LEFT(CHIEU!R18,FIND(":",CHIEU!R18)+1)&amp;THGV!R$4,"")</f>
        <v/>
      </c>
      <c r="S52" s="485" t="str">
        <f>IF(OR($B$38='MS-Chieu'!S17, $A$38='MS-Chieu'!S17),LEFT(CHIEU!S18,FIND(":",CHIEU!S18)+1)&amp;THGV!S$4,"")</f>
        <v/>
      </c>
      <c r="T52" s="485" t="str">
        <f>IF(OR($B$38='MS-Chieu'!T17, $A$38='MS-Chieu'!T17),LEFT(CHIEU!T18,FIND(":",CHIEU!T18)+1)&amp;THGV!T$4,"")</f>
        <v/>
      </c>
      <c r="U52" s="485" t="str">
        <f>IF(OR($B$38='MS-Chieu'!U17, $A$38='MS-Chieu'!U17),LEFT(CHIEU!U18,FIND(":",CHIEU!U18)+1)&amp;THGV!U$4,"")</f>
        <v/>
      </c>
      <c r="V52" s="485" t="str">
        <f>IF(OR($B$38='MS-Chieu'!V17, $A$38='MS-Chieu'!V17),LEFT(CHIEU!V18,FIND(":",CHIEU!V18)+1)&amp;THGV!V$4,"")</f>
        <v/>
      </c>
      <c r="W52" s="485" t="str">
        <f>IF(OR($B$38='MS-Chieu'!W17, $A$38='MS-Chieu'!W17),LEFT(CHIEU!W18,FIND(":",CHIEU!W18)+1)&amp;THGV!W$4,"")</f>
        <v/>
      </c>
      <c r="X52" s="485" t="str">
        <f>IF(OR($B$38='MS-Chieu'!X17, $A$38='MS-Chieu'!X17),LEFT(CHIEU!X18,FIND(":",CHIEU!X18)+1)&amp;THGV!X$4,"")</f>
        <v/>
      </c>
      <c r="Y52" s="485" t="str">
        <f>IF(OR($B$38='MS-Chieu'!Y17, $A$38='MS-Chieu'!Y17),LEFT(CHIEU!Y18,FIND(":",CHIEU!Y18)+1)&amp;THGV!Y$4,"")</f>
        <v/>
      </c>
      <c r="Z52" s="485" t="str">
        <f>IF(OR($B$38='MS-Chieu'!Z17, $A$38='MS-Chieu'!Z17),LEFT(CHIEU!Z18,FIND(":",CHIEU!Z18)+1)&amp;THGV!Z$4,"")</f>
        <v/>
      </c>
      <c r="AA52" s="485" t="str">
        <f>IF(OR($B$38='MS-Chieu'!AA17, $A$38='MS-Chieu'!AA17),LEFT(CHIEU!AA18,FIND(":",CHIEU!AA18)+1)&amp;THGV!AA$4,"")</f>
        <v/>
      </c>
      <c r="AB52" s="485" t="str">
        <f>IF(OR($B$38='MS-Chieu'!AB17, $A$38='MS-Chieu'!AB17),LEFT(CHIEU!AB18,FIND(":",CHIEU!AB18)+1)&amp;THGV!AB$4,"")</f>
        <v/>
      </c>
      <c r="AC52" s="485" t="str">
        <f>IF(OR($B$38='MS-Chieu'!AC17, $A$38='MS-Chieu'!AC17),LEFT(CHIEU!AC18,FIND(":",CHIEU!AC18)+1)&amp;THGV!AC$4,"")</f>
        <v/>
      </c>
      <c r="AD52" s="485" t="str">
        <f>IF(OR($B$38='MS-Chieu'!AD17, $A$38='MS-Chieu'!AD17),LEFT(CHIEU!AD18,FIND(":",CHIEU!AD18)+1)&amp;THGV!AD$4,"")</f>
        <v/>
      </c>
      <c r="AE52" s="485" t="str">
        <f>IF(OR($B$38='MS-Chieu'!AE17, $A$38='MS-Chieu'!AE17),LEFT(CHIEU!AE18,FIND(":",CHIEU!AE18)+1)&amp;THGV!AE$4,"")</f>
        <v/>
      </c>
      <c r="AF52" s="485" t="str">
        <f>IF(OR($B$38='MS-Chieu'!AF17, $A$38='MS-Chieu'!AF17),LEFT(CHIEU!AF18,FIND(":",CHIEU!AF18)+1)&amp;THGV!AF$4,"")</f>
        <v/>
      </c>
      <c r="AG52" s="485" t="str">
        <f>IF(OR($B$38='MS-Chieu'!AG17, $A$38='MS-Chieu'!AG17),LEFT(CHIEU!AG18,FIND(":",CHIEU!AG18)+1)&amp;THGV!AG$4,"")</f>
        <v/>
      </c>
      <c r="AH52" s="485" t="str">
        <f>IF(OR($B$38='MS-Chieu'!AH17, $A$38='MS-Chieu'!AH17),LEFT(CHIEU!AH18,FIND(":",CHIEU!AH18)+1)&amp;THGV!AH$4,"")</f>
        <v/>
      </c>
      <c r="AI52" s="485" t="str">
        <f>IF(OR($B$38='MS-Chieu'!AI17, $A$38='MS-Chieu'!AI17),LEFT(CHIEU!AI18,FIND(":",CHIEU!AI18)+1)&amp;THGV!AI$4,"")</f>
        <v/>
      </c>
      <c r="AJ52" s="485" t="str">
        <f>IF(OR($B$38='MS-Chieu'!AJ17, $A$38='MS-Chieu'!AJ17),LEFT(CHIEU!AJ18,FIND(":",CHIEU!AJ18)+1)&amp;THGV!AJ$4,"")</f>
        <v/>
      </c>
      <c r="AK52" s="485" t="str">
        <f>IF(OR($B$38='MS-Chieu'!AK17, $A$38='MS-Chieu'!AK17),LEFT(CHIEU!AK18,FIND(":",CHIEU!AK18)+1)&amp;THGV!AK$4,"")</f>
        <v/>
      </c>
      <c r="AL52" s="485" t="str">
        <f>IF(OR($B$38='MS-Chieu'!AL17, $A$38='MS-Chieu'!AL17),LEFT(CHIEU!AL18,FIND(":",CHIEU!AL18)+1)&amp;THGV!AL$4,"")</f>
        <v/>
      </c>
      <c r="AM52" s="485"/>
      <c r="AN52" s="485" t="str">
        <f t="shared" si="5"/>
        <v xml:space="preserve"> </v>
      </c>
      <c r="AO52" s="485" t="str">
        <f t="shared" si="6"/>
        <v/>
      </c>
      <c r="AP52" s="485" t="str">
        <f t="shared" si="7"/>
        <v/>
      </c>
    </row>
    <row r="53" spans="1:42" x14ac:dyDescent="0.2">
      <c r="A53" s="484"/>
      <c r="B53" s="485">
        <v>3</v>
      </c>
      <c r="C53" s="485" t="str">
        <f>IF(OR($B$38='MS-Chieu'!C18, $A$38='MS-Chieu'!C18),LEFT(CHIEU!C19,FIND(":",CHIEU!C19)+1)&amp;THGV!C$4,"")</f>
        <v/>
      </c>
      <c r="D53" s="485" t="str">
        <f>IF(OR($B$38='MS-Chieu'!D18, $A$38='MS-Chieu'!D18),LEFT(CHIEU!D19,FIND(":",CHIEU!D19)+1)&amp;THGV!D$4,"")</f>
        <v/>
      </c>
      <c r="E53" s="485" t="str">
        <f>IF(OR($B$38='MS-Chieu'!E18, $A$38='MS-Chieu'!E18),LEFT(CHIEU!E19,FIND(":",CHIEU!E19)+1)&amp;THGV!E$4,"")</f>
        <v/>
      </c>
      <c r="F53" s="485" t="str">
        <f>IF(OR($B$38='MS-Chieu'!F18, $A$38='MS-Chieu'!F18),LEFT(CHIEU!F19,FIND(":",CHIEU!F19)+1)&amp;THGV!F$4,"")</f>
        <v/>
      </c>
      <c r="G53" s="485" t="str">
        <f>IF(OR($B$38='MS-Chieu'!G18, $A$38='MS-Chieu'!G18),LEFT(CHIEU!G19,FIND(":",CHIEU!G19)+1)&amp;THGV!G$4,"")</f>
        <v/>
      </c>
      <c r="H53" s="485" t="str">
        <f>IF(OR($B$38='MS-Chieu'!H18, $A$38='MS-Chieu'!H18),LEFT(CHIEU!H19,FIND(":",CHIEU!H19)+1)&amp;THGV!H$4,"")</f>
        <v/>
      </c>
      <c r="I53" s="485" t="str">
        <f>IF(OR($B$38='MS-Chieu'!I18, $A$38='MS-Chieu'!I18),LEFT(CHIEU!I19,FIND(":",CHIEU!I19)+1)&amp;THGV!I$4,"")</f>
        <v/>
      </c>
      <c r="J53" s="485" t="str">
        <f>IF(OR($B$38='MS-Chieu'!J18, $A$38='MS-Chieu'!J18),LEFT(CHIEU!J19,FIND(":",CHIEU!J19)+1)&amp;THGV!J$4,"")</f>
        <v/>
      </c>
      <c r="K53" s="485" t="str">
        <f>IF(OR($B$38='MS-Chieu'!K18, $A$38='MS-Chieu'!K18),LEFT(CHIEU!K19,FIND(":",CHIEU!K19)+1)&amp;THGV!K$4,"")</f>
        <v/>
      </c>
      <c r="L53" s="485" t="str">
        <f>IF(OR($B$38='MS-Chieu'!L18, $A$38='MS-Chieu'!L18),LEFT(CHIEU!L19,FIND(":",CHIEU!L19)+1)&amp;THGV!L$4,"")</f>
        <v/>
      </c>
      <c r="M53" s="485" t="str">
        <f>IF(OR($B$38='MS-Chieu'!M18, $A$38='MS-Chieu'!M18),LEFT(CHIEU!M19,FIND(":",CHIEU!M19)+1)&amp;THGV!M$4,"")</f>
        <v/>
      </c>
      <c r="N53" s="485" t="str">
        <f>IF(OR($B$38='MS-Chieu'!N18, $A$38='MS-Chieu'!N18),LEFT(CHIEU!N19,FIND(":",CHIEU!N19)+1)&amp;THGV!N$4,"")</f>
        <v/>
      </c>
      <c r="O53" s="485" t="str">
        <f>IF(OR($B$38='MS-Chieu'!O18, $A$38='MS-Chieu'!O18),LEFT(CHIEU!O19,FIND(":",CHIEU!O19)+1)&amp;THGV!O$4,"")</f>
        <v/>
      </c>
      <c r="P53" s="485" t="str">
        <f>IF(OR($B$38='MS-Chieu'!P18, $A$38='MS-Chieu'!P18),LEFT(CHIEU!P19,FIND(":",CHIEU!P19)+1)&amp;THGV!P$4,"")</f>
        <v/>
      </c>
      <c r="Q53" s="485" t="str">
        <f>IF(OR($B$38='MS-Chieu'!Q18, $A$38='MS-Chieu'!Q18),LEFT(CHIEU!Q19,FIND(":",CHIEU!Q19)+1)&amp;THGV!Q$4,"")</f>
        <v/>
      </c>
      <c r="R53" s="485" t="str">
        <f>IF(OR($B$38='MS-Chieu'!R18, $A$38='MS-Chieu'!R18),LEFT(CHIEU!R19,FIND(":",CHIEU!R19)+1)&amp;THGV!R$4,"")</f>
        <v/>
      </c>
      <c r="S53" s="485" t="str">
        <f>IF(OR($B$38='MS-Chieu'!S18, $A$38='MS-Chieu'!S18),LEFT(CHIEU!S19,FIND(":",CHIEU!S19)+1)&amp;THGV!S$4,"")</f>
        <v/>
      </c>
      <c r="T53" s="485" t="str">
        <f>IF(OR($B$38='MS-Chieu'!T18, $A$38='MS-Chieu'!T18),LEFT(CHIEU!T19,FIND(":",CHIEU!T19)+1)&amp;THGV!T$4,"")</f>
        <v/>
      </c>
      <c r="U53" s="485" t="str">
        <f>IF(OR($B$38='MS-Chieu'!U18, $A$38='MS-Chieu'!U18),LEFT(CHIEU!U19,FIND(":",CHIEU!U19)+1)&amp;THGV!U$4,"")</f>
        <v/>
      </c>
      <c r="V53" s="485" t="str">
        <f>IF(OR($B$38='MS-Chieu'!V18, $A$38='MS-Chieu'!V18),LEFT(CHIEU!V19,FIND(":",CHIEU!V19)+1)&amp;THGV!V$4,"")</f>
        <v/>
      </c>
      <c r="W53" s="485" t="str">
        <f>IF(OR($B$38='MS-Chieu'!W18, $A$38='MS-Chieu'!W18),LEFT(CHIEU!W19,FIND(":",CHIEU!W19)+1)&amp;THGV!W$4,"")</f>
        <v/>
      </c>
      <c r="X53" s="485" t="str">
        <f>IF(OR($B$38='MS-Chieu'!X18, $A$38='MS-Chieu'!X18),LEFT(CHIEU!X19,FIND(":",CHIEU!X19)+1)&amp;THGV!X$4,"")</f>
        <v/>
      </c>
      <c r="Y53" s="485" t="str">
        <f>IF(OR($B$38='MS-Chieu'!Y18, $A$38='MS-Chieu'!Y18),LEFT(CHIEU!Y19,FIND(":",CHIEU!Y19)+1)&amp;THGV!Y$4,"")</f>
        <v/>
      </c>
      <c r="Z53" s="485" t="str">
        <f>IF(OR($B$38='MS-Chieu'!Z18, $A$38='MS-Chieu'!Z18),LEFT(CHIEU!Z19,FIND(":",CHIEU!Z19)+1)&amp;THGV!Z$4,"")</f>
        <v/>
      </c>
      <c r="AA53" s="485" t="str">
        <f>IF(OR($B$38='MS-Chieu'!AA18, $A$38='MS-Chieu'!AA18),LEFT(CHIEU!AA19,FIND(":",CHIEU!AA19)+1)&amp;THGV!AA$4,"")</f>
        <v/>
      </c>
      <c r="AB53" s="485" t="str">
        <f>IF(OR($B$38='MS-Chieu'!AB18, $A$38='MS-Chieu'!AB18),LEFT(CHIEU!AB19,FIND(":",CHIEU!AB19)+1)&amp;THGV!AB$4,"")</f>
        <v/>
      </c>
      <c r="AC53" s="485" t="str">
        <f>IF(OR($B$38='MS-Chieu'!AC18, $A$38='MS-Chieu'!AC18),LEFT(CHIEU!AC19,FIND(":",CHIEU!AC19)+1)&amp;THGV!AC$4,"")</f>
        <v/>
      </c>
      <c r="AD53" s="485" t="str">
        <f>IF(OR($B$38='MS-Chieu'!AD18, $A$38='MS-Chieu'!AD18),LEFT(CHIEU!AD19,FIND(":",CHIEU!AD19)+1)&amp;THGV!AD$4,"")</f>
        <v/>
      </c>
      <c r="AE53" s="485" t="str">
        <f>IF(OR($B$38='MS-Chieu'!AE18, $A$38='MS-Chieu'!AE18),LEFT(CHIEU!AE19,FIND(":",CHIEU!AE19)+1)&amp;THGV!AE$4,"")</f>
        <v/>
      </c>
      <c r="AF53" s="485" t="str">
        <f>IF(OR($B$38='MS-Chieu'!AF18, $A$38='MS-Chieu'!AF18),LEFT(CHIEU!AF19,FIND(":",CHIEU!AF19)+1)&amp;THGV!AF$4,"")</f>
        <v/>
      </c>
      <c r="AG53" s="485" t="str">
        <f>IF(OR($B$38='MS-Chieu'!AG18, $A$38='MS-Chieu'!AG18),LEFT(CHIEU!AG19,FIND(":",CHIEU!AG19)+1)&amp;THGV!AG$4,"")</f>
        <v/>
      </c>
      <c r="AH53" s="485" t="str">
        <f>IF(OR($B$38='MS-Chieu'!AH18, $A$38='MS-Chieu'!AH18),LEFT(CHIEU!AH19,FIND(":",CHIEU!AH19)+1)&amp;THGV!AH$4,"")</f>
        <v/>
      </c>
      <c r="AI53" s="485" t="str">
        <f>IF(OR($B$38='MS-Chieu'!AI18, $A$38='MS-Chieu'!AI18),LEFT(CHIEU!AI19,FIND(":",CHIEU!AI19)+1)&amp;THGV!AI$4,"")</f>
        <v/>
      </c>
      <c r="AJ53" s="485" t="str">
        <f>IF(OR($B$38='MS-Chieu'!AJ18, $A$38='MS-Chieu'!AJ18),LEFT(CHIEU!AJ19,FIND(":",CHIEU!AJ19)+1)&amp;THGV!AJ$4,"")</f>
        <v/>
      </c>
      <c r="AK53" s="485" t="str">
        <f>IF(OR($B$38='MS-Chieu'!AK18, $A$38='MS-Chieu'!AK18),LEFT(CHIEU!AK19,FIND(":",CHIEU!AK19)+1)&amp;THGV!AK$4,"")</f>
        <v/>
      </c>
      <c r="AL53" s="485" t="str">
        <f>IF(OR($B$38='MS-Chieu'!AL18, $A$38='MS-Chieu'!AL18),LEFT(CHIEU!AL19,FIND(":",CHIEU!AL19)+1)&amp;THGV!AL$4,"")</f>
        <v/>
      </c>
      <c r="AM53" s="485"/>
      <c r="AN53" s="485" t="str">
        <f t="shared" si="5"/>
        <v xml:space="preserve"> </v>
      </c>
      <c r="AO53" s="485" t="str">
        <f t="shared" si="6"/>
        <v/>
      </c>
      <c r="AP53" s="485" t="str">
        <f t="shared" si="7"/>
        <v/>
      </c>
    </row>
    <row r="54" spans="1:42" x14ac:dyDescent="0.2">
      <c r="A54" s="484"/>
      <c r="B54" s="485">
        <v>4</v>
      </c>
      <c r="C54" s="485" t="str">
        <f>IF(OR($B$38='MS-Chieu'!C19, $A$38='MS-Chieu'!C19),LEFT(CHIEU!C20,FIND(":",CHIEU!C20)+1)&amp;THGV!C$4,"")</f>
        <v/>
      </c>
      <c r="D54" s="485" t="str">
        <f>IF(OR($B$38='MS-Chieu'!D19, $A$38='MS-Chieu'!D19),LEFT(CHIEU!D20,FIND(":",CHIEU!D20)+1)&amp;THGV!D$4,"")</f>
        <v/>
      </c>
      <c r="E54" s="485" t="str">
        <f>IF(OR($B$38='MS-Chieu'!E19, $A$38='MS-Chieu'!E19),LEFT(CHIEU!E20,FIND(":",CHIEU!E20)+1)&amp;THGV!E$4,"")</f>
        <v/>
      </c>
      <c r="F54" s="485" t="str">
        <f>IF(OR($B$38='MS-Chieu'!F19, $A$38='MS-Chieu'!F19),LEFT(CHIEU!F20,FIND(":",CHIEU!F20)+1)&amp;THGV!F$4,"")</f>
        <v/>
      </c>
      <c r="G54" s="485" t="str">
        <f>IF(OR($B$38='MS-Chieu'!G19, $A$38='MS-Chieu'!G19),LEFT(CHIEU!G20,FIND(":",CHIEU!G20)+1)&amp;THGV!G$4,"")</f>
        <v/>
      </c>
      <c r="H54" s="485" t="str">
        <f>IF(OR($B$38='MS-Chieu'!H19, $A$38='MS-Chieu'!H19),LEFT(CHIEU!H20,FIND(":",CHIEU!H20)+1)&amp;THGV!H$4,"")</f>
        <v/>
      </c>
      <c r="I54" s="485" t="str">
        <f>IF(OR($B$38='MS-Chieu'!I19, $A$38='MS-Chieu'!I19),LEFT(CHIEU!I20,FIND(":",CHIEU!I20)+1)&amp;THGV!I$4,"")</f>
        <v/>
      </c>
      <c r="J54" s="485" t="str">
        <f>IF(OR($B$38='MS-Chieu'!J19, $A$38='MS-Chieu'!J19),LEFT(CHIEU!J20,FIND(":",CHIEU!J20)+1)&amp;THGV!J$4,"")</f>
        <v/>
      </c>
      <c r="K54" s="485" t="str">
        <f>IF(OR($B$38='MS-Chieu'!K19, $A$38='MS-Chieu'!K19),LEFT(CHIEU!K20,FIND(":",CHIEU!K20)+1)&amp;THGV!K$4,"")</f>
        <v/>
      </c>
      <c r="L54" s="485" t="str">
        <f>IF(OR($B$38='MS-Chieu'!L19, $A$38='MS-Chieu'!L19),LEFT(CHIEU!L20,FIND(":",CHIEU!L20)+1)&amp;THGV!L$4,"")</f>
        <v/>
      </c>
      <c r="M54" s="485" t="str">
        <f>IF(OR($B$38='MS-Chieu'!M19, $A$38='MS-Chieu'!M19),LEFT(CHIEU!M20,FIND(":",CHIEU!M20)+1)&amp;THGV!M$4,"")</f>
        <v/>
      </c>
      <c r="N54" s="485" t="str">
        <f>IF(OR($B$38='MS-Chieu'!N19, $A$38='MS-Chieu'!N19),LEFT(CHIEU!N20,FIND(":",CHIEU!N20)+1)&amp;THGV!N$4,"")</f>
        <v/>
      </c>
      <c r="O54" s="485" t="str">
        <f>IF(OR($B$38='MS-Chieu'!O19, $A$38='MS-Chieu'!O19),LEFT(CHIEU!O20,FIND(":",CHIEU!O20)+1)&amp;THGV!O$4,"")</f>
        <v/>
      </c>
      <c r="P54" s="485" t="str">
        <f>IF(OR($B$38='MS-Chieu'!P19, $A$38='MS-Chieu'!P19),LEFT(CHIEU!P20,FIND(":",CHIEU!P20)+1)&amp;THGV!P$4,"")</f>
        <v/>
      </c>
      <c r="Q54" s="485" t="str">
        <f>IF(OR($B$38='MS-Chieu'!Q19, $A$38='MS-Chieu'!Q19),LEFT(CHIEU!Q20,FIND(":",CHIEU!Q20)+1)&amp;THGV!Q$4,"")</f>
        <v/>
      </c>
      <c r="R54" s="485" t="str">
        <f>IF(OR($B$38='MS-Chieu'!R19, $A$38='MS-Chieu'!R19),LEFT(CHIEU!R20,FIND(":",CHIEU!R20)+1)&amp;THGV!R$4,"")</f>
        <v/>
      </c>
      <c r="S54" s="485" t="str">
        <f>IF(OR($B$38='MS-Chieu'!S19, $A$38='MS-Chieu'!S19),LEFT(CHIEU!S20,FIND(":",CHIEU!S20)+1)&amp;THGV!S$4,"")</f>
        <v/>
      </c>
      <c r="T54" s="485" t="str">
        <f>IF(OR($B$38='MS-Chieu'!T19, $A$38='MS-Chieu'!T19),LEFT(CHIEU!T20,FIND(":",CHIEU!T20)+1)&amp;THGV!T$4,"")</f>
        <v/>
      </c>
      <c r="U54" s="485" t="str">
        <f>IF(OR($B$38='MS-Chieu'!U19, $A$38='MS-Chieu'!U19),LEFT(CHIEU!U20,FIND(":",CHIEU!U20)+1)&amp;THGV!U$4,"")</f>
        <v/>
      </c>
      <c r="V54" s="485" t="str">
        <f>IF(OR($B$38='MS-Chieu'!V19, $A$38='MS-Chieu'!V19),LEFT(CHIEU!V20,FIND(":",CHIEU!V20)+1)&amp;THGV!V$4,"")</f>
        <v/>
      </c>
      <c r="W54" s="485" t="str">
        <f>IF(OR($B$38='MS-Chieu'!W19, $A$38='MS-Chieu'!W19),LEFT(CHIEU!W20,FIND(":",CHIEU!W20)+1)&amp;THGV!W$4,"")</f>
        <v/>
      </c>
      <c r="X54" s="485" t="str">
        <f>IF(OR($B$38='MS-Chieu'!X19, $A$38='MS-Chieu'!X19),LEFT(CHIEU!X20,FIND(":",CHIEU!X20)+1)&amp;THGV!X$4,"")</f>
        <v/>
      </c>
      <c r="Y54" s="485" t="str">
        <f>IF(OR($B$38='MS-Chieu'!Y19, $A$38='MS-Chieu'!Y19),LEFT(CHIEU!Y20,FIND(":",CHIEU!Y20)+1)&amp;THGV!Y$4,"")</f>
        <v/>
      </c>
      <c r="Z54" s="485" t="str">
        <f>IF(OR($B$38='MS-Chieu'!Z19, $A$38='MS-Chieu'!Z19),LEFT(CHIEU!Z20,FIND(":",CHIEU!Z20)+1)&amp;THGV!Z$4,"")</f>
        <v/>
      </c>
      <c r="AA54" s="485" t="str">
        <f>IF(OR($B$38='MS-Chieu'!AA19, $A$38='MS-Chieu'!AA19),LEFT(CHIEU!AA20,FIND(":",CHIEU!AA20)+1)&amp;THGV!AA$4,"")</f>
        <v/>
      </c>
      <c r="AB54" s="485" t="str">
        <f>IF(OR($B$38='MS-Chieu'!AB19, $A$38='MS-Chieu'!AB19),LEFT(CHIEU!AB20,FIND(":",CHIEU!AB20)+1)&amp;THGV!AB$4,"")</f>
        <v/>
      </c>
      <c r="AC54" s="485" t="str">
        <f>IF(OR($B$38='MS-Chieu'!AC19, $A$38='MS-Chieu'!AC19),LEFT(CHIEU!AC20,FIND(":",CHIEU!AC20)+1)&amp;THGV!AC$4,"")</f>
        <v/>
      </c>
      <c r="AD54" s="485" t="str">
        <f>IF(OR($B$38='MS-Chieu'!AD19, $A$38='MS-Chieu'!AD19),LEFT(CHIEU!AD20,FIND(":",CHIEU!AD20)+1)&amp;THGV!AD$4,"")</f>
        <v/>
      </c>
      <c r="AE54" s="485" t="str">
        <f>IF(OR($B$38='MS-Chieu'!AE19, $A$38='MS-Chieu'!AE19),LEFT(CHIEU!AE20,FIND(":",CHIEU!AE20)+1)&amp;THGV!AE$4,"")</f>
        <v/>
      </c>
      <c r="AF54" s="485" t="str">
        <f>IF(OR($B$38='MS-Chieu'!AF19, $A$38='MS-Chieu'!AF19),LEFT(CHIEU!AF20,FIND(":",CHIEU!AF20)+1)&amp;THGV!AF$4,"")</f>
        <v/>
      </c>
      <c r="AG54" s="485" t="str">
        <f>IF(OR($B$38='MS-Chieu'!AG19, $A$38='MS-Chieu'!AG19),LEFT(CHIEU!AG20,FIND(":",CHIEU!AG20)+1)&amp;THGV!AG$4,"")</f>
        <v/>
      </c>
      <c r="AH54" s="485" t="str">
        <f>IF(OR($B$38='MS-Chieu'!AH19, $A$38='MS-Chieu'!AH19),LEFT(CHIEU!AH20,FIND(":",CHIEU!AH20)+1)&amp;THGV!AH$4,"")</f>
        <v/>
      </c>
      <c r="AI54" s="485" t="str">
        <f>IF(OR($B$38='MS-Chieu'!AI19, $A$38='MS-Chieu'!AI19),LEFT(CHIEU!AI20,FIND(":",CHIEU!AI20)+1)&amp;THGV!AI$4,"")</f>
        <v/>
      </c>
      <c r="AJ54" s="485" t="str">
        <f>IF(OR($B$38='MS-Chieu'!AJ19, $A$38='MS-Chieu'!AJ19),LEFT(CHIEU!AJ20,FIND(":",CHIEU!AJ20)+1)&amp;THGV!AJ$4,"")</f>
        <v/>
      </c>
      <c r="AK54" s="485" t="str">
        <f>IF(OR($B$38='MS-Chieu'!AK19, $A$38='MS-Chieu'!AK19),LEFT(CHIEU!AK20,FIND(":",CHIEU!AK20)+1)&amp;THGV!AK$4,"")</f>
        <v/>
      </c>
      <c r="AL54" s="485" t="str">
        <f>IF(OR($B$38='MS-Chieu'!AL19, $A$38='MS-Chieu'!AL19),LEFT(CHIEU!AL20,FIND(":",CHIEU!AL20)+1)&amp;THGV!AL$4,"")</f>
        <v/>
      </c>
      <c r="AM54" s="485"/>
      <c r="AN54" s="485" t="str">
        <f t="shared" si="5"/>
        <v xml:space="preserve"> </v>
      </c>
      <c r="AO54" s="485" t="str">
        <f t="shared" si="6"/>
        <v/>
      </c>
      <c r="AP54" s="485" t="str">
        <f t="shared" si="7"/>
        <v/>
      </c>
    </row>
    <row r="55" spans="1:42" ht="15" thickBot="1" x14ac:dyDescent="0.25">
      <c r="A55" s="486"/>
      <c r="B55" s="487">
        <v>5</v>
      </c>
      <c r="C55" s="487" t="str">
        <f>IF(OR($B$38='MS-Chieu'!C20, $A$38='MS-Chieu'!C20),LEFT(CHIEU!C21,FIND(":",CHIEU!C21)+1)&amp;THGV!C$4,"")</f>
        <v/>
      </c>
      <c r="D55" s="487" t="str">
        <f>IF(OR($B$38='MS-Chieu'!D20, $A$38='MS-Chieu'!D20),LEFT(CHIEU!D21,FIND(":",CHIEU!D21)+1)&amp;THGV!D$4,"")</f>
        <v/>
      </c>
      <c r="E55" s="487" t="str">
        <f>IF(OR($B$38='MS-Chieu'!E20, $A$38='MS-Chieu'!E20),LEFT(CHIEU!E21,FIND(":",CHIEU!E21)+1)&amp;THGV!E$4,"")</f>
        <v/>
      </c>
      <c r="F55" s="487" t="str">
        <f>IF(OR($B$38='MS-Chieu'!F20, $A$38='MS-Chieu'!F20),LEFT(CHIEU!F21,FIND(":",CHIEU!F21)+1)&amp;THGV!F$4,"")</f>
        <v/>
      </c>
      <c r="G55" s="487" t="str">
        <f>IF(OR($B$38='MS-Chieu'!G20, $A$38='MS-Chieu'!G20),LEFT(CHIEU!G21,FIND(":",CHIEU!G21)+1)&amp;THGV!G$4,"")</f>
        <v/>
      </c>
      <c r="H55" s="487" t="str">
        <f>IF(OR($B$38='MS-Chieu'!H20, $A$38='MS-Chieu'!H20),LEFT(CHIEU!H21,FIND(":",CHIEU!H21)+1)&amp;THGV!H$4,"")</f>
        <v/>
      </c>
      <c r="I55" s="487" t="str">
        <f>IF(OR($B$38='MS-Chieu'!I20, $A$38='MS-Chieu'!I20),LEFT(CHIEU!I21,FIND(":",CHIEU!I21)+1)&amp;THGV!I$4,"")</f>
        <v/>
      </c>
      <c r="J55" s="487" t="str">
        <f>IF(OR($B$38='MS-Chieu'!J20, $A$38='MS-Chieu'!J20),LEFT(CHIEU!J21,FIND(":",CHIEU!J21)+1)&amp;THGV!J$4,"")</f>
        <v/>
      </c>
      <c r="K55" s="487" t="str">
        <f>IF(OR($B$38='MS-Chieu'!K20, $A$38='MS-Chieu'!K20),LEFT(CHIEU!K21,FIND(":",CHIEU!K21)+1)&amp;THGV!K$4,"")</f>
        <v/>
      </c>
      <c r="L55" s="487" t="str">
        <f>IF(OR($B$38='MS-Chieu'!L20, $A$38='MS-Chieu'!L20),LEFT(CHIEU!L21,FIND(":",CHIEU!L21)+1)&amp;THGV!L$4,"")</f>
        <v/>
      </c>
      <c r="M55" s="487" t="str">
        <f>IF(OR($B$38='MS-Chieu'!M20, $A$38='MS-Chieu'!M20),LEFT(CHIEU!M21,FIND(":",CHIEU!M21)+1)&amp;THGV!M$4,"")</f>
        <v/>
      </c>
      <c r="N55" s="487" t="str">
        <f>IF(OR($B$38='MS-Chieu'!N20, $A$38='MS-Chieu'!N20),LEFT(CHIEU!N21,FIND(":",CHIEU!N21)+1)&amp;THGV!N$4,"")</f>
        <v/>
      </c>
      <c r="O55" s="487" t="str">
        <f>IF(OR($B$38='MS-Chieu'!O20, $A$38='MS-Chieu'!O20),LEFT(CHIEU!O21,FIND(":",CHIEU!O21)+1)&amp;THGV!O$4,"")</f>
        <v/>
      </c>
      <c r="P55" s="487" t="str">
        <f>IF(OR($B$38='MS-Chieu'!P20, $A$38='MS-Chieu'!P20),LEFT(CHIEU!P21,FIND(":",CHIEU!P21)+1)&amp;THGV!P$4,"")</f>
        <v/>
      </c>
      <c r="Q55" s="487" t="str">
        <f>IF(OR($B$38='MS-Chieu'!Q20, $A$38='MS-Chieu'!Q20),LEFT(CHIEU!Q21,FIND(":",CHIEU!Q21)+1)&amp;THGV!Q$4,"")</f>
        <v/>
      </c>
      <c r="R55" s="487" t="str">
        <f>IF(OR($B$38='MS-Chieu'!R20, $A$38='MS-Chieu'!R20),LEFT(CHIEU!R21,FIND(":",CHIEU!R21)+1)&amp;THGV!R$4,"")</f>
        <v/>
      </c>
      <c r="S55" s="487" t="str">
        <f>IF(OR($B$38='MS-Chieu'!S20, $A$38='MS-Chieu'!S20),LEFT(CHIEU!S21,FIND(":",CHIEU!S21)+1)&amp;THGV!S$4,"")</f>
        <v/>
      </c>
      <c r="T55" s="487" t="str">
        <f>IF(OR($B$38='MS-Chieu'!T20, $A$38='MS-Chieu'!T20),LEFT(CHIEU!T21,FIND(":",CHIEU!T21)+1)&amp;THGV!T$4,"")</f>
        <v/>
      </c>
      <c r="U55" s="487" t="str">
        <f>IF(OR($B$38='MS-Chieu'!U20, $A$38='MS-Chieu'!U20),LEFT(CHIEU!U21,FIND(":",CHIEU!U21)+1)&amp;THGV!U$4,"")</f>
        <v/>
      </c>
      <c r="V55" s="487" t="str">
        <f>IF(OR($B$38='MS-Chieu'!V20, $A$38='MS-Chieu'!V20),LEFT(CHIEU!V21,FIND(":",CHIEU!V21)+1)&amp;THGV!V$4,"")</f>
        <v/>
      </c>
      <c r="W55" s="487" t="str">
        <f>IF(OR($B$38='MS-Chieu'!W20, $A$38='MS-Chieu'!W20),LEFT(CHIEU!W21,FIND(":",CHIEU!W21)+1)&amp;THGV!W$4,"")</f>
        <v/>
      </c>
      <c r="X55" s="487" t="str">
        <f>IF(OR($B$38='MS-Chieu'!X20, $A$38='MS-Chieu'!X20),LEFT(CHIEU!X21,FIND(":",CHIEU!X21)+1)&amp;THGV!X$4,"")</f>
        <v/>
      </c>
      <c r="Y55" s="487" t="str">
        <f>IF(OR($B$38='MS-Chieu'!Y20, $A$38='MS-Chieu'!Y20),LEFT(CHIEU!Y21,FIND(":",CHIEU!Y21)+1)&amp;THGV!Y$4,"")</f>
        <v/>
      </c>
      <c r="Z55" s="487" t="str">
        <f>IF(OR($B$38='MS-Chieu'!Z20, $A$38='MS-Chieu'!Z20),LEFT(CHIEU!Z21,FIND(":",CHIEU!Z21)+1)&amp;THGV!Z$4,"")</f>
        <v/>
      </c>
      <c r="AA55" s="487" t="str">
        <f>IF(OR($B$38='MS-Chieu'!AA20, $A$38='MS-Chieu'!AA20),LEFT(CHIEU!AA21,FIND(":",CHIEU!AA21)+1)&amp;THGV!AA$4,"")</f>
        <v/>
      </c>
      <c r="AB55" s="487" t="str">
        <f>IF(OR($B$38='MS-Chieu'!AB20, $A$38='MS-Chieu'!AB20),LEFT(CHIEU!AB21,FIND(":",CHIEU!AB21)+1)&amp;THGV!AB$4,"")</f>
        <v/>
      </c>
      <c r="AC55" s="487" t="str">
        <f>IF(OR($B$38='MS-Chieu'!AC20, $A$38='MS-Chieu'!AC20),LEFT(CHIEU!AC21,FIND(":",CHIEU!AC21)+1)&amp;THGV!AC$4,"")</f>
        <v/>
      </c>
      <c r="AD55" s="487" t="str">
        <f>IF(OR($B$38='MS-Chieu'!AD20, $A$38='MS-Chieu'!AD20),LEFT(CHIEU!AD21,FIND(":",CHIEU!AD21)+1)&amp;THGV!AD$4,"")</f>
        <v/>
      </c>
      <c r="AE55" s="487" t="str">
        <f>IF(OR($B$38='MS-Chieu'!AE20, $A$38='MS-Chieu'!AE20),LEFT(CHIEU!AE21,FIND(":",CHIEU!AE21)+1)&amp;THGV!AE$4,"")</f>
        <v/>
      </c>
      <c r="AF55" s="487" t="str">
        <f>IF(OR($B$38='MS-Chieu'!AF20, $A$38='MS-Chieu'!AF20),LEFT(CHIEU!AF21,FIND(":",CHIEU!AF21)+1)&amp;THGV!AF$4,"")</f>
        <v/>
      </c>
      <c r="AG55" s="487" t="str">
        <f>IF(OR($B$38='MS-Chieu'!AG20, $A$38='MS-Chieu'!AG20),LEFT(CHIEU!AG21,FIND(":",CHIEU!AG21)+1)&amp;THGV!AG$4,"")</f>
        <v/>
      </c>
      <c r="AH55" s="487" t="str">
        <f>IF(OR($B$38='MS-Chieu'!AH20, $A$38='MS-Chieu'!AH20),LEFT(CHIEU!AH21,FIND(":",CHIEU!AH21)+1)&amp;THGV!AH$4,"")</f>
        <v/>
      </c>
      <c r="AI55" s="487" t="str">
        <f>IF(OR($B$38='MS-Chieu'!AI20, $A$38='MS-Chieu'!AI20),LEFT(CHIEU!AI21,FIND(":",CHIEU!AI21)+1)&amp;THGV!AI$4,"")</f>
        <v/>
      </c>
      <c r="AJ55" s="487" t="str">
        <f>IF(OR($B$38='MS-Chieu'!AJ20, $A$38='MS-Chieu'!AJ20),LEFT(CHIEU!AJ21,FIND(":",CHIEU!AJ21)+1)&amp;THGV!AJ$4,"")</f>
        <v/>
      </c>
      <c r="AK55" s="487" t="str">
        <f>IF(OR($B$38='MS-Chieu'!AK20, $A$38='MS-Chieu'!AK20),LEFT(CHIEU!AK21,FIND(":",CHIEU!AK21)+1)&amp;THGV!AK$4,"")</f>
        <v/>
      </c>
      <c r="AL55" s="487" t="str">
        <f>IF(OR($B$38='MS-Chieu'!AL20, $A$38='MS-Chieu'!AL20),LEFT(CHIEU!AL21,FIND(":",CHIEU!AL21)+1)&amp;THGV!AL$4,"")</f>
        <v/>
      </c>
      <c r="AM55" s="487"/>
      <c r="AN55" s="487" t="str">
        <f t="shared" si="5"/>
        <v xml:space="preserve"> </v>
      </c>
      <c r="AO55" s="487" t="str">
        <f t="shared" si="6"/>
        <v/>
      </c>
      <c r="AP55" s="487" t="str">
        <f t="shared" si="7"/>
        <v/>
      </c>
    </row>
    <row r="56" spans="1:42" x14ac:dyDescent="0.2">
      <c r="A56" s="481" t="s">
        <v>19</v>
      </c>
      <c r="B56" s="482">
        <v>1</v>
      </c>
      <c r="C56" s="482" t="str">
        <f>IF(OR($B$38='MS-Chieu'!C21, $A$38='MS-Chieu'!C21),LEFT(CHIEU!C22,FIND(":",CHIEU!C22)+1)&amp;THGV!C$4,"")</f>
        <v/>
      </c>
      <c r="D56" s="482" t="str">
        <f>IF(OR($B$38='MS-Chieu'!D21, $A$38='MS-Chieu'!D21),LEFT(CHIEU!D22,FIND(":",CHIEU!D22)+1)&amp;THGV!D$4,"")</f>
        <v/>
      </c>
      <c r="E56" s="482" t="str">
        <f>IF(OR($B$38='MS-Chieu'!E21, $A$38='MS-Chieu'!E21),LEFT(CHIEU!E22,FIND(":",CHIEU!E22)+1)&amp;THGV!E$4,"")</f>
        <v/>
      </c>
      <c r="F56" s="482" t="str">
        <f>IF(OR($B$38='MS-Chieu'!F21, $A$38='MS-Chieu'!F21),LEFT(CHIEU!F22,FIND(":",CHIEU!F22)+1)&amp;THGV!F$4,"")</f>
        <v/>
      </c>
      <c r="G56" s="482" t="str">
        <f>IF(OR($B$38='MS-Chieu'!G21, $A$38='MS-Chieu'!G21),LEFT(CHIEU!G22,FIND(":",CHIEU!G22)+1)&amp;THGV!G$4,"")</f>
        <v/>
      </c>
      <c r="H56" s="482" t="str">
        <f>IF(OR($B$38='MS-Chieu'!H21, $A$38='MS-Chieu'!H21),LEFT(CHIEU!H22,FIND(":",CHIEU!H22)+1)&amp;THGV!H$4,"")</f>
        <v/>
      </c>
      <c r="I56" s="482" t="str">
        <f>IF(OR($B$38='MS-Chieu'!I21, $A$38='MS-Chieu'!I21),LEFT(CHIEU!I22,FIND(":",CHIEU!I22)+1)&amp;THGV!I$4,"")</f>
        <v/>
      </c>
      <c r="J56" s="482" t="str">
        <f>IF(OR($B$38='MS-Chieu'!J21, $A$38='MS-Chieu'!J21),LEFT(CHIEU!J22,FIND(":",CHIEU!J22)+1)&amp;THGV!J$4,"")</f>
        <v/>
      </c>
      <c r="K56" s="482" t="str">
        <f>IF(OR($B$38='MS-Chieu'!K21, $A$38='MS-Chieu'!K21),LEFT(CHIEU!K22,FIND(":",CHIEU!K22)+1)&amp;THGV!K$4,"")</f>
        <v/>
      </c>
      <c r="L56" s="482" t="str">
        <f>IF(OR($B$38='MS-Chieu'!L21, $A$38='MS-Chieu'!L21),LEFT(CHIEU!L22,FIND(":",CHIEU!L22)+1)&amp;THGV!L$4,"")</f>
        <v/>
      </c>
      <c r="M56" s="482" t="str">
        <f>IF(OR($B$38='MS-Chieu'!M21, $A$38='MS-Chieu'!M21),LEFT(CHIEU!M22,FIND(":",CHIEU!M22)+1)&amp;THGV!M$4,"")</f>
        <v/>
      </c>
      <c r="N56" s="482" t="str">
        <f>IF(OR($B$38='MS-Chieu'!N21, $A$38='MS-Chieu'!N21),LEFT(CHIEU!N22,FIND(":",CHIEU!N22)+1)&amp;THGV!N$4,"")</f>
        <v/>
      </c>
      <c r="O56" s="482" t="str">
        <f>IF(OR($B$38='MS-Chieu'!O21, $A$38='MS-Chieu'!O21),LEFT(CHIEU!O22,FIND(":",CHIEU!O22)+1)&amp;THGV!O$4,"")</f>
        <v/>
      </c>
      <c r="P56" s="482" t="str">
        <f>IF(OR($B$38='MS-Chieu'!P21, $A$38='MS-Chieu'!P21),LEFT(CHIEU!P22,FIND(":",CHIEU!P22)+1)&amp;THGV!P$4,"")</f>
        <v/>
      </c>
      <c r="Q56" s="482" t="str">
        <f>IF(OR($B$38='MS-Chieu'!Q21, $A$38='MS-Chieu'!Q21),LEFT(CHIEU!Q22,FIND(":",CHIEU!Q22)+1)&amp;THGV!Q$4,"")</f>
        <v/>
      </c>
      <c r="R56" s="482" t="str">
        <f>IF(OR($B$38='MS-Chieu'!R21, $A$38='MS-Chieu'!R21),LEFT(CHIEU!R22,FIND(":",CHIEU!R22)+1)&amp;THGV!R$4,"")</f>
        <v/>
      </c>
      <c r="S56" s="482" t="str">
        <f>IF(OR($B$38='MS-Chieu'!S21, $A$38='MS-Chieu'!S21),LEFT(CHIEU!S22,FIND(":",CHIEU!S22)+1)&amp;THGV!S$4,"")</f>
        <v/>
      </c>
      <c r="T56" s="482" t="str">
        <f>IF(OR($B$38='MS-Chieu'!T21, $A$38='MS-Chieu'!T21),LEFT(CHIEU!T22,FIND(":",CHIEU!T22)+1)&amp;THGV!T$4,"")</f>
        <v/>
      </c>
      <c r="U56" s="482" t="str">
        <f>IF(OR($B$38='MS-Chieu'!U21, $A$38='MS-Chieu'!U21),LEFT(CHIEU!U22,FIND(":",CHIEU!U22)+1)&amp;THGV!U$4,"")</f>
        <v/>
      </c>
      <c r="V56" s="482" t="str">
        <f>IF(OR($B$38='MS-Chieu'!V21, $A$38='MS-Chieu'!V21),LEFT(CHIEU!V22,FIND(":",CHIEU!V22)+1)&amp;THGV!V$4,"")</f>
        <v/>
      </c>
      <c r="W56" s="482" t="str">
        <f>IF(OR($B$38='MS-Chieu'!W21, $A$38='MS-Chieu'!W21),LEFT(CHIEU!W22,FIND(":",CHIEU!W22)+1)&amp;THGV!W$4,"")</f>
        <v/>
      </c>
      <c r="X56" s="482" t="str">
        <f>IF(OR($B$38='MS-Chieu'!X21, $A$38='MS-Chieu'!X21),LEFT(CHIEU!X22,FIND(":",CHIEU!X22)+1)&amp;THGV!X$4,"")</f>
        <v/>
      </c>
      <c r="Y56" s="482" t="str">
        <f>IF(OR($B$38='MS-Chieu'!Y21, $A$38='MS-Chieu'!Y21),LEFT(CHIEU!Y22,FIND(":",CHIEU!Y22)+1)&amp;THGV!Y$4,"")</f>
        <v/>
      </c>
      <c r="Z56" s="482" t="str">
        <f>IF(OR($B$38='MS-Chieu'!Z21, $A$38='MS-Chieu'!Z21),LEFT(CHIEU!Z22,FIND(":",CHIEU!Z22)+1)&amp;THGV!Z$4,"")</f>
        <v/>
      </c>
      <c r="AA56" s="482" t="str">
        <f>IF(OR($B$38='MS-Chieu'!AA21, $A$38='MS-Chieu'!AA21),LEFT(CHIEU!AA22,FIND(":",CHIEU!AA22)+1)&amp;THGV!AA$4,"")</f>
        <v/>
      </c>
      <c r="AB56" s="482" t="str">
        <f>IF(OR($B$38='MS-Chieu'!AB21, $A$38='MS-Chieu'!AB21),LEFT(CHIEU!AB22,FIND(":",CHIEU!AB22)+1)&amp;THGV!AB$4,"")</f>
        <v/>
      </c>
      <c r="AC56" s="482" t="str">
        <f>IF(OR($B$38='MS-Chieu'!AC21, $A$38='MS-Chieu'!AC21),LEFT(CHIEU!AC22,FIND(":",CHIEU!AC22)+1)&amp;THGV!AC$4,"")</f>
        <v/>
      </c>
      <c r="AD56" s="482" t="str">
        <f>IF(OR($B$38='MS-Chieu'!AD21, $A$38='MS-Chieu'!AD21),LEFT(CHIEU!AD22,FIND(":",CHIEU!AD22)+1)&amp;THGV!AD$4,"")</f>
        <v/>
      </c>
      <c r="AE56" s="482" t="str">
        <f>IF(OR($B$38='MS-Chieu'!AE21, $A$38='MS-Chieu'!AE21),LEFT(CHIEU!AE22,FIND(":",CHIEU!AE22)+1)&amp;THGV!AE$4,"")</f>
        <v/>
      </c>
      <c r="AF56" s="482" t="str">
        <f>IF(OR($B$38='MS-Chieu'!AF21, $A$38='MS-Chieu'!AF21),LEFT(CHIEU!AF22,FIND(":",CHIEU!AF22)+1)&amp;THGV!AF$4,"")</f>
        <v/>
      </c>
      <c r="AG56" s="482" t="str">
        <f>IF(OR($B$38='MS-Chieu'!AG21, $A$38='MS-Chieu'!AG21),LEFT(CHIEU!AG22,FIND(":",CHIEU!AG22)+1)&amp;THGV!AG$4,"")</f>
        <v/>
      </c>
      <c r="AH56" s="482" t="str">
        <f>IF(OR($B$38='MS-Chieu'!AH21, $A$38='MS-Chieu'!AH21),LEFT(CHIEU!AH22,FIND(":",CHIEU!AH22)+1)&amp;THGV!AH$4,"")</f>
        <v/>
      </c>
      <c r="AI56" s="482" t="str">
        <f>IF(OR($B$38='MS-Chieu'!AI21, $A$38='MS-Chieu'!AI21),LEFT(CHIEU!AI22,FIND(":",CHIEU!AI22)+1)&amp;THGV!AI$4,"")</f>
        <v/>
      </c>
      <c r="AJ56" s="482" t="str">
        <f>IF(OR($B$38='MS-Chieu'!AJ21, $A$38='MS-Chieu'!AJ21),LEFT(CHIEU!AJ22,FIND(":",CHIEU!AJ22)+1)&amp;THGV!AJ$4,"")</f>
        <v/>
      </c>
      <c r="AK56" s="482" t="str">
        <f>IF(OR($B$38='MS-Chieu'!AK21, $A$38='MS-Chieu'!AK21),LEFT(CHIEU!AK22,FIND(":",CHIEU!AK22)+1)&amp;THGV!AK$4,"")</f>
        <v/>
      </c>
      <c r="AL56" s="482" t="str">
        <f>IF(OR($B$38='MS-Chieu'!AL21, $A$38='MS-Chieu'!AL21),LEFT(CHIEU!AL22,FIND(":",CHIEU!AL22)+1)&amp;THGV!AL$4,"")</f>
        <v/>
      </c>
      <c r="AM56" s="482"/>
      <c r="AN56" s="482" t="str">
        <f t="shared" si="5"/>
        <v xml:space="preserve"> </v>
      </c>
      <c r="AO56" s="482" t="str">
        <f t="shared" si="6"/>
        <v/>
      </c>
      <c r="AP56" s="482" t="str">
        <f t="shared" si="7"/>
        <v/>
      </c>
    </row>
    <row r="57" spans="1:42" x14ac:dyDescent="0.2">
      <c r="A57" s="484"/>
      <c r="B57" s="485">
        <v>2</v>
      </c>
      <c r="C57" s="485" t="str">
        <f>IF(OR($B$38='MS-Chieu'!C22, $A$38='MS-Chieu'!C22),LEFT(CHIEU!C23,FIND(":",CHIEU!C23)+1)&amp;THGV!C$4,"")</f>
        <v/>
      </c>
      <c r="D57" s="485" t="str">
        <f>IF(OR($B$38='MS-Chieu'!D22, $A$38='MS-Chieu'!D22),LEFT(CHIEU!D23,FIND(":",CHIEU!D23)+1)&amp;THGV!D$4,"")</f>
        <v/>
      </c>
      <c r="E57" s="485" t="str">
        <f>IF(OR($B$38='MS-Chieu'!E22, $A$38='MS-Chieu'!E22),LEFT(CHIEU!E23,FIND(":",CHIEU!E23)+1)&amp;THGV!E$4,"")</f>
        <v/>
      </c>
      <c r="F57" s="485" t="str">
        <f>IF(OR($B$38='MS-Chieu'!F22, $A$38='MS-Chieu'!F22),LEFT(CHIEU!F23,FIND(":",CHIEU!F23)+1)&amp;THGV!F$4,"")</f>
        <v/>
      </c>
      <c r="G57" s="485" t="str">
        <f>IF(OR($B$38='MS-Chieu'!G22, $A$38='MS-Chieu'!G22),LEFT(CHIEU!G23,FIND(":",CHIEU!G23)+1)&amp;THGV!G$4,"")</f>
        <v/>
      </c>
      <c r="H57" s="485" t="str">
        <f>IF(OR($B$38='MS-Chieu'!H22, $A$38='MS-Chieu'!H22),LEFT(CHIEU!H23,FIND(":",CHIEU!H23)+1)&amp;THGV!H$4,"")</f>
        <v/>
      </c>
      <c r="I57" s="485" t="str">
        <f>IF(OR($B$38='MS-Chieu'!I22, $A$38='MS-Chieu'!I22),LEFT(CHIEU!I23,FIND(":",CHIEU!I23)+1)&amp;THGV!I$4,"")</f>
        <v/>
      </c>
      <c r="J57" s="485" t="str">
        <f>IF(OR($B$38='MS-Chieu'!J22, $A$38='MS-Chieu'!J22),LEFT(CHIEU!J23,FIND(":",CHIEU!J23)+1)&amp;THGV!J$4,"")</f>
        <v/>
      </c>
      <c r="K57" s="485" t="str">
        <f>IF(OR($B$38='MS-Chieu'!K22, $A$38='MS-Chieu'!K22),LEFT(CHIEU!K23,FIND(":",CHIEU!K23)+1)&amp;THGV!K$4,"")</f>
        <v/>
      </c>
      <c r="L57" s="485" t="str">
        <f>IF(OR($B$38='MS-Chieu'!L22, $A$38='MS-Chieu'!L22),LEFT(CHIEU!L23,FIND(":",CHIEU!L23)+1)&amp;THGV!L$4,"")</f>
        <v/>
      </c>
      <c r="M57" s="485" t="str">
        <f>IF(OR($B$38='MS-Chieu'!M22, $A$38='MS-Chieu'!M22),LEFT(CHIEU!M23,FIND(":",CHIEU!M23)+1)&amp;THGV!M$4,"")</f>
        <v/>
      </c>
      <c r="N57" s="485" t="str">
        <f>IF(OR($B$38='MS-Chieu'!N22, $A$38='MS-Chieu'!N22),LEFT(CHIEU!N23,FIND(":",CHIEU!N23)+1)&amp;THGV!N$4,"")</f>
        <v/>
      </c>
      <c r="O57" s="485" t="str">
        <f>IF(OR($B$38='MS-Chieu'!O22, $A$38='MS-Chieu'!O22),LEFT(CHIEU!O23,FIND(":",CHIEU!O23)+1)&amp;THGV!O$4,"")</f>
        <v/>
      </c>
      <c r="P57" s="485" t="str">
        <f>IF(OR($B$38='MS-Chieu'!P22, $A$38='MS-Chieu'!P22),LEFT(CHIEU!P23,FIND(":",CHIEU!P23)+1)&amp;THGV!P$4,"")</f>
        <v/>
      </c>
      <c r="Q57" s="485" t="str">
        <f>IF(OR($B$38='MS-Chieu'!Q22, $A$38='MS-Chieu'!Q22),LEFT(CHIEU!Q23,FIND(":",CHIEU!Q23)+1)&amp;THGV!Q$4,"")</f>
        <v/>
      </c>
      <c r="R57" s="485" t="str">
        <f>IF(OR($B$38='MS-Chieu'!R22, $A$38='MS-Chieu'!R22),LEFT(CHIEU!R23,FIND(":",CHIEU!R23)+1)&amp;THGV!R$4,"")</f>
        <v/>
      </c>
      <c r="S57" s="485" t="str">
        <f>IF(OR($B$38='MS-Chieu'!S22, $A$38='MS-Chieu'!S22),LEFT(CHIEU!S23,FIND(":",CHIEU!S23)+1)&amp;THGV!S$4,"")</f>
        <v/>
      </c>
      <c r="T57" s="485" t="str">
        <f>IF(OR($B$38='MS-Chieu'!T22, $A$38='MS-Chieu'!T22),LEFT(CHIEU!T23,FIND(":",CHIEU!T23)+1)&amp;THGV!T$4,"")</f>
        <v/>
      </c>
      <c r="U57" s="485" t="str">
        <f>IF(OR($B$38='MS-Chieu'!U22, $A$38='MS-Chieu'!U22),LEFT(CHIEU!U23,FIND(":",CHIEU!U23)+1)&amp;THGV!U$4,"")</f>
        <v/>
      </c>
      <c r="V57" s="485" t="str">
        <f>IF(OR($B$38='MS-Chieu'!V22, $A$38='MS-Chieu'!V22),LEFT(CHIEU!V23,FIND(":",CHIEU!V23)+1)&amp;THGV!V$4,"")</f>
        <v/>
      </c>
      <c r="W57" s="485" t="str">
        <f>IF(OR($B$38='MS-Chieu'!W22, $A$38='MS-Chieu'!W22),LEFT(CHIEU!W23,FIND(":",CHIEU!W23)+1)&amp;THGV!W$4,"")</f>
        <v/>
      </c>
      <c r="X57" s="485" t="str">
        <f>IF(OR($B$38='MS-Chieu'!X22, $A$38='MS-Chieu'!X22),LEFT(CHIEU!X23,FIND(":",CHIEU!X23)+1)&amp;THGV!X$4,"")</f>
        <v/>
      </c>
      <c r="Y57" s="485" t="str">
        <f>IF(OR($B$38='MS-Chieu'!Y22, $A$38='MS-Chieu'!Y22),LEFT(CHIEU!Y23,FIND(":",CHIEU!Y23)+1)&amp;THGV!Y$4,"")</f>
        <v/>
      </c>
      <c r="Z57" s="485" t="str">
        <f>IF(OR($B$38='MS-Chieu'!Z22, $A$38='MS-Chieu'!Z22),LEFT(CHIEU!Z23,FIND(":",CHIEU!Z23)+1)&amp;THGV!Z$4,"")</f>
        <v/>
      </c>
      <c r="AA57" s="485" t="str">
        <f>IF(OR($B$38='MS-Chieu'!AA22, $A$38='MS-Chieu'!AA22),LEFT(CHIEU!AA23,FIND(":",CHIEU!AA23)+1)&amp;THGV!AA$4,"")</f>
        <v/>
      </c>
      <c r="AB57" s="485" t="str">
        <f>IF(OR($B$38='MS-Chieu'!AB22, $A$38='MS-Chieu'!AB22),LEFT(CHIEU!AB23,FIND(":",CHIEU!AB23)+1)&amp;THGV!AB$4,"")</f>
        <v/>
      </c>
      <c r="AC57" s="485" t="str">
        <f>IF(OR($B$38='MS-Chieu'!AC22, $A$38='MS-Chieu'!AC22),LEFT(CHIEU!AC23,FIND(":",CHIEU!AC23)+1)&amp;THGV!AC$4,"")</f>
        <v/>
      </c>
      <c r="AD57" s="485" t="str">
        <f>IF(OR($B$38='MS-Chieu'!AD22, $A$38='MS-Chieu'!AD22),LEFT(CHIEU!AD23,FIND(":",CHIEU!AD23)+1)&amp;THGV!AD$4,"")</f>
        <v/>
      </c>
      <c r="AE57" s="485" t="str">
        <f>IF(OR($B$38='MS-Chieu'!AE22, $A$38='MS-Chieu'!AE22),LEFT(CHIEU!AE23,FIND(":",CHIEU!AE23)+1)&amp;THGV!AE$4,"")</f>
        <v/>
      </c>
      <c r="AF57" s="485" t="str">
        <f>IF(OR($B$38='MS-Chieu'!AF22, $A$38='MS-Chieu'!AF22),LEFT(CHIEU!AF23,FIND(":",CHIEU!AF23)+1)&amp;THGV!AF$4,"")</f>
        <v/>
      </c>
      <c r="AG57" s="485" t="str">
        <f>IF(OR($B$38='MS-Chieu'!AG22, $A$38='MS-Chieu'!AG22),LEFT(CHIEU!AG23,FIND(":",CHIEU!AG23)+1)&amp;THGV!AG$4,"")</f>
        <v/>
      </c>
      <c r="AH57" s="485" t="str">
        <f>IF(OR($B$38='MS-Chieu'!AH22, $A$38='MS-Chieu'!AH22),LEFT(CHIEU!AH23,FIND(":",CHIEU!AH23)+1)&amp;THGV!AH$4,"")</f>
        <v/>
      </c>
      <c r="AI57" s="485" t="str">
        <f>IF(OR($B$38='MS-Chieu'!AI22, $A$38='MS-Chieu'!AI22),LEFT(CHIEU!AI23,FIND(":",CHIEU!AI23)+1)&amp;THGV!AI$4,"")</f>
        <v/>
      </c>
      <c r="AJ57" s="485" t="str">
        <f>IF(OR($B$38='MS-Chieu'!AJ22, $A$38='MS-Chieu'!AJ22),LEFT(CHIEU!AJ23,FIND(":",CHIEU!AJ23)+1)&amp;THGV!AJ$4,"")</f>
        <v/>
      </c>
      <c r="AK57" s="485" t="str">
        <f>IF(OR($B$38='MS-Chieu'!AK22, $A$38='MS-Chieu'!AK22),LEFT(CHIEU!AK23,FIND(":",CHIEU!AK23)+1)&amp;THGV!AK$4,"")</f>
        <v/>
      </c>
      <c r="AL57" s="485" t="str">
        <f>IF(OR($B$38='MS-Chieu'!AL22, $A$38='MS-Chieu'!AL22),LEFT(CHIEU!AL23,FIND(":",CHIEU!AL23)+1)&amp;THGV!AL$4,"")</f>
        <v/>
      </c>
      <c r="AM57" s="485"/>
      <c r="AN57" s="485" t="str">
        <f t="shared" si="5"/>
        <v xml:space="preserve"> </v>
      </c>
      <c r="AO57" s="485" t="str">
        <f t="shared" si="6"/>
        <v/>
      </c>
      <c r="AP57" s="485" t="str">
        <f t="shared" si="7"/>
        <v/>
      </c>
    </row>
    <row r="58" spans="1:42" x14ac:dyDescent="0.2">
      <c r="A58" s="484"/>
      <c r="B58" s="485">
        <v>3</v>
      </c>
      <c r="C58" s="485" t="str">
        <f>IF(OR($B$38='MS-Chieu'!C23, $A$38='MS-Chieu'!C23),LEFT(CHIEU!C24,FIND(":",CHIEU!C24)+1)&amp;THGV!C$4,"")</f>
        <v/>
      </c>
      <c r="D58" s="485" t="str">
        <f>IF(OR($B$38='MS-Chieu'!D23, $A$38='MS-Chieu'!D23),LEFT(CHIEU!D24,FIND(":",CHIEU!D24)+1)&amp;THGV!D$4,"")</f>
        <v/>
      </c>
      <c r="E58" s="485" t="str">
        <f>IF(OR($B$38='MS-Chieu'!E23, $A$38='MS-Chieu'!E23),LEFT(CHIEU!E24,FIND(":",CHIEU!E24)+1)&amp;THGV!E$4,"")</f>
        <v/>
      </c>
      <c r="F58" s="485" t="str">
        <f>IF(OR($B$38='MS-Chieu'!F23, $A$38='MS-Chieu'!F23),LEFT(CHIEU!F24,FIND(":",CHIEU!F24)+1)&amp;THGV!F$4,"")</f>
        <v/>
      </c>
      <c r="G58" s="485" t="str">
        <f>IF(OR($B$38='MS-Chieu'!G23, $A$38='MS-Chieu'!G23),LEFT(CHIEU!G24,FIND(":",CHIEU!G24)+1)&amp;THGV!G$4,"")</f>
        <v/>
      </c>
      <c r="H58" s="485" t="str">
        <f>IF(OR($B$38='MS-Chieu'!H23, $A$38='MS-Chieu'!H23),LEFT(CHIEU!H24,FIND(":",CHIEU!H24)+1)&amp;THGV!H$4,"")</f>
        <v/>
      </c>
      <c r="I58" s="485" t="str">
        <f>IF(OR($B$38='MS-Chieu'!I23, $A$38='MS-Chieu'!I23),LEFT(CHIEU!I24,FIND(":",CHIEU!I24)+1)&amp;THGV!I$4,"")</f>
        <v/>
      </c>
      <c r="J58" s="485" t="str">
        <f>IF(OR($B$38='MS-Chieu'!J23, $A$38='MS-Chieu'!J23),LEFT(CHIEU!J24,FIND(":",CHIEU!J24)+1)&amp;THGV!J$4,"")</f>
        <v/>
      </c>
      <c r="K58" s="485" t="str">
        <f>IF(OR($B$38='MS-Chieu'!K23, $A$38='MS-Chieu'!K23),LEFT(CHIEU!K24,FIND(":",CHIEU!K24)+1)&amp;THGV!K$4,"")</f>
        <v/>
      </c>
      <c r="L58" s="485" t="str">
        <f>IF(OR($B$38='MS-Chieu'!L23, $A$38='MS-Chieu'!L23),LEFT(CHIEU!L24,FIND(":",CHIEU!L24)+1)&amp;THGV!L$4,"")</f>
        <v/>
      </c>
      <c r="M58" s="485" t="str">
        <f>IF(OR($B$38='MS-Chieu'!M23, $A$38='MS-Chieu'!M23),LEFT(CHIEU!M24,FIND(":",CHIEU!M24)+1)&amp;THGV!M$4,"")</f>
        <v/>
      </c>
      <c r="N58" s="485" t="str">
        <f>IF(OR($B$38='MS-Chieu'!N23, $A$38='MS-Chieu'!N23),LEFT(CHIEU!N24,FIND(":",CHIEU!N24)+1)&amp;THGV!N$4,"")</f>
        <v/>
      </c>
      <c r="O58" s="485" t="str">
        <f>IF(OR($B$38='MS-Chieu'!O23, $A$38='MS-Chieu'!O23),LEFT(CHIEU!O24,FIND(":",CHIEU!O24)+1)&amp;THGV!O$4,"")</f>
        <v/>
      </c>
      <c r="P58" s="485" t="str">
        <f>IF(OR($B$38='MS-Chieu'!P23, $A$38='MS-Chieu'!P23),LEFT(CHIEU!P24,FIND(":",CHIEU!P24)+1)&amp;THGV!P$4,"")</f>
        <v/>
      </c>
      <c r="Q58" s="485" t="str">
        <f>IF(OR($B$38='MS-Chieu'!Q23, $A$38='MS-Chieu'!Q23),LEFT(CHIEU!Q24,FIND(":",CHIEU!Q24)+1)&amp;THGV!Q$4,"")</f>
        <v/>
      </c>
      <c r="R58" s="485" t="str">
        <f>IF(OR($B$38='MS-Chieu'!R23, $A$38='MS-Chieu'!R23),LEFT(CHIEU!R24,FIND(":",CHIEU!R24)+1)&amp;THGV!R$4,"")</f>
        <v/>
      </c>
      <c r="S58" s="485" t="str">
        <f>IF(OR($B$38='MS-Chieu'!S23, $A$38='MS-Chieu'!S23),LEFT(CHIEU!S24,FIND(":",CHIEU!S24)+1)&amp;THGV!S$4,"")</f>
        <v/>
      </c>
      <c r="T58" s="485" t="str">
        <f>IF(OR($B$38='MS-Chieu'!T23, $A$38='MS-Chieu'!T23),LEFT(CHIEU!T24,FIND(":",CHIEU!T24)+1)&amp;THGV!T$4,"")</f>
        <v/>
      </c>
      <c r="U58" s="485" t="str">
        <f>IF(OR($B$38='MS-Chieu'!U23, $A$38='MS-Chieu'!U23),LEFT(CHIEU!U24,FIND(":",CHIEU!U24)+1)&amp;THGV!U$4,"")</f>
        <v/>
      </c>
      <c r="V58" s="485" t="str">
        <f>IF(OR($B$38='MS-Chieu'!V23, $A$38='MS-Chieu'!V23),LEFT(CHIEU!V24,FIND(":",CHIEU!V24)+1)&amp;THGV!V$4,"")</f>
        <v/>
      </c>
      <c r="W58" s="485" t="str">
        <f>IF(OR($B$38='MS-Chieu'!W23, $A$38='MS-Chieu'!W23),LEFT(CHIEU!W24,FIND(":",CHIEU!W24)+1)&amp;THGV!W$4,"")</f>
        <v/>
      </c>
      <c r="X58" s="485" t="str">
        <f>IF(OR($B$38='MS-Chieu'!X23, $A$38='MS-Chieu'!X23),LEFT(CHIEU!X24,FIND(":",CHIEU!X24)+1)&amp;THGV!X$4,"")</f>
        <v/>
      </c>
      <c r="Y58" s="485" t="str">
        <f>IF(OR($B$38='MS-Chieu'!Y23, $A$38='MS-Chieu'!Y23),LEFT(CHIEU!Y24,FIND(":",CHIEU!Y24)+1)&amp;THGV!Y$4,"")</f>
        <v/>
      </c>
      <c r="Z58" s="485" t="str">
        <f>IF(OR($B$38='MS-Chieu'!Z23, $A$38='MS-Chieu'!Z23),LEFT(CHIEU!Z24,FIND(":",CHIEU!Z24)+1)&amp;THGV!Z$4,"")</f>
        <v/>
      </c>
      <c r="AA58" s="485" t="str">
        <f>IF(OR($B$38='MS-Chieu'!AA23, $A$38='MS-Chieu'!AA23),LEFT(CHIEU!AA24,FIND(":",CHIEU!AA24)+1)&amp;THGV!AA$4,"")</f>
        <v/>
      </c>
      <c r="AB58" s="485" t="str">
        <f>IF(OR($B$38='MS-Chieu'!AB23, $A$38='MS-Chieu'!AB23),LEFT(CHIEU!AB24,FIND(":",CHIEU!AB24)+1)&amp;THGV!AB$4,"")</f>
        <v/>
      </c>
      <c r="AC58" s="485" t="str">
        <f>IF(OR($B$38='MS-Chieu'!AC23, $A$38='MS-Chieu'!AC23),LEFT(CHIEU!AC24,FIND(":",CHIEU!AC24)+1)&amp;THGV!AC$4,"")</f>
        <v/>
      </c>
      <c r="AD58" s="485" t="str">
        <f>IF(OR($B$38='MS-Chieu'!AD23, $A$38='MS-Chieu'!AD23),LEFT(CHIEU!AD24,FIND(":",CHIEU!AD24)+1)&amp;THGV!AD$4,"")</f>
        <v/>
      </c>
      <c r="AE58" s="485" t="str">
        <f>IF(OR($B$38='MS-Chieu'!AE23, $A$38='MS-Chieu'!AE23),LEFT(CHIEU!AE24,FIND(":",CHIEU!AE24)+1)&amp;THGV!AE$4,"")</f>
        <v/>
      </c>
      <c r="AF58" s="485" t="str">
        <f>IF(OR($B$38='MS-Chieu'!AF23, $A$38='MS-Chieu'!AF23),LEFT(CHIEU!AF24,FIND(":",CHIEU!AF24)+1)&amp;THGV!AF$4,"")</f>
        <v/>
      </c>
      <c r="AG58" s="485" t="str">
        <f>IF(OR($B$38='MS-Chieu'!AG23, $A$38='MS-Chieu'!AG23),LEFT(CHIEU!AG24,FIND(":",CHIEU!AG24)+1)&amp;THGV!AG$4,"")</f>
        <v/>
      </c>
      <c r="AH58" s="485" t="str">
        <f>IF(OR($B$38='MS-Chieu'!AH23, $A$38='MS-Chieu'!AH23),LEFT(CHIEU!AH24,FIND(":",CHIEU!AH24)+1)&amp;THGV!AH$4,"")</f>
        <v/>
      </c>
      <c r="AI58" s="485" t="str">
        <f>IF(OR($B$38='MS-Chieu'!AI23, $A$38='MS-Chieu'!AI23),LEFT(CHIEU!AI24,FIND(":",CHIEU!AI24)+1)&amp;THGV!AI$4,"")</f>
        <v/>
      </c>
      <c r="AJ58" s="485" t="str">
        <f>IF(OR($B$38='MS-Chieu'!AJ23, $A$38='MS-Chieu'!AJ23),LEFT(CHIEU!AJ24,FIND(":",CHIEU!AJ24)+1)&amp;THGV!AJ$4,"")</f>
        <v/>
      </c>
      <c r="AK58" s="485" t="str">
        <f>IF(OR($B$38='MS-Chieu'!AK23, $A$38='MS-Chieu'!AK23),LEFT(CHIEU!AK24,FIND(":",CHIEU!AK24)+1)&amp;THGV!AK$4,"")</f>
        <v/>
      </c>
      <c r="AL58" s="485" t="str">
        <f>IF(OR($B$38='MS-Chieu'!AL23, $A$38='MS-Chieu'!AL23),LEFT(CHIEU!AL24,FIND(":",CHIEU!AL24)+1)&amp;THGV!AL$4,"")</f>
        <v/>
      </c>
      <c r="AM58" s="485"/>
      <c r="AN58" s="485" t="str">
        <f t="shared" si="5"/>
        <v xml:space="preserve"> </v>
      </c>
      <c r="AO58" s="485" t="str">
        <f t="shared" si="6"/>
        <v/>
      </c>
      <c r="AP58" s="485" t="str">
        <f t="shared" si="7"/>
        <v/>
      </c>
    </row>
    <row r="59" spans="1:42" x14ac:dyDescent="0.2">
      <c r="A59" s="484"/>
      <c r="B59" s="485">
        <v>4</v>
      </c>
      <c r="C59" s="485" t="str">
        <f>IF(OR($B$38='MS-Chieu'!C24, $A$38='MS-Chieu'!C24),LEFT(CHIEU!C25,FIND(":",CHIEU!C25)+1)&amp;THGV!C$4,"")</f>
        <v/>
      </c>
      <c r="D59" s="485" t="str">
        <f>IF(OR($B$38='MS-Chieu'!D24, $A$38='MS-Chieu'!D24),LEFT(CHIEU!D25,FIND(":",CHIEU!D25)+1)&amp;THGV!D$4,"")</f>
        <v/>
      </c>
      <c r="E59" s="485" t="str">
        <f>IF(OR($B$38='MS-Chieu'!E24, $A$38='MS-Chieu'!E24),LEFT(CHIEU!E25,FIND(":",CHIEU!E25)+1)&amp;THGV!E$4,"")</f>
        <v/>
      </c>
      <c r="F59" s="485" t="str">
        <f>IF(OR($B$38='MS-Chieu'!F24, $A$38='MS-Chieu'!F24),LEFT(CHIEU!F25,FIND(":",CHIEU!F25)+1)&amp;THGV!F$4,"")</f>
        <v/>
      </c>
      <c r="G59" s="485" t="str">
        <f>IF(OR($B$38='MS-Chieu'!G24, $A$38='MS-Chieu'!G24),LEFT(CHIEU!G25,FIND(":",CHIEU!G25)+1)&amp;THGV!G$4,"")</f>
        <v/>
      </c>
      <c r="H59" s="485" t="str">
        <f>IF(OR($B$38='MS-Chieu'!H24, $A$38='MS-Chieu'!H24),LEFT(CHIEU!H25,FIND(":",CHIEU!H25)+1)&amp;THGV!H$4,"")</f>
        <v/>
      </c>
      <c r="I59" s="485" t="str">
        <f>IF(OR($B$38='MS-Chieu'!I24, $A$38='MS-Chieu'!I24),LEFT(CHIEU!I25,FIND(":",CHIEU!I25)+1)&amp;THGV!I$4,"")</f>
        <v/>
      </c>
      <c r="J59" s="485" t="str">
        <f>IF(OR($B$38='MS-Chieu'!J24, $A$38='MS-Chieu'!J24),LEFT(CHIEU!J25,FIND(":",CHIEU!J25)+1)&amp;THGV!J$4,"")</f>
        <v/>
      </c>
      <c r="K59" s="485" t="str">
        <f>IF(OR($B$38='MS-Chieu'!K24, $A$38='MS-Chieu'!K24),LEFT(CHIEU!K25,FIND(":",CHIEU!K25)+1)&amp;THGV!K$4,"")</f>
        <v/>
      </c>
      <c r="L59" s="485" t="str">
        <f>IF(OR($B$38='MS-Chieu'!L24, $A$38='MS-Chieu'!L24),LEFT(CHIEU!L25,FIND(":",CHIEU!L25)+1)&amp;THGV!L$4,"")</f>
        <v/>
      </c>
      <c r="M59" s="485" t="str">
        <f>IF(OR($B$38='MS-Chieu'!M24, $A$38='MS-Chieu'!M24),LEFT(CHIEU!M25,FIND(":",CHIEU!M25)+1)&amp;THGV!M$4,"")</f>
        <v/>
      </c>
      <c r="N59" s="485" t="str">
        <f>IF(OR($B$38='MS-Chieu'!N24, $A$38='MS-Chieu'!N24),LEFT(CHIEU!N25,FIND(":",CHIEU!N25)+1)&amp;THGV!N$4,"")</f>
        <v/>
      </c>
      <c r="O59" s="485" t="str">
        <f>IF(OR($B$38='MS-Chieu'!O24, $A$38='MS-Chieu'!O24),LEFT(CHIEU!O25,FIND(":",CHIEU!O25)+1)&amp;THGV!O$4,"")</f>
        <v/>
      </c>
      <c r="P59" s="485" t="str">
        <f>IF(OR($B$38='MS-Chieu'!P24, $A$38='MS-Chieu'!P24),LEFT(CHIEU!P25,FIND(":",CHIEU!P25)+1)&amp;THGV!P$4,"")</f>
        <v/>
      </c>
      <c r="Q59" s="485" t="str">
        <f>IF(OR($B$38='MS-Chieu'!Q24, $A$38='MS-Chieu'!Q24),LEFT(CHIEU!Q25,FIND(":",CHIEU!Q25)+1)&amp;THGV!Q$4,"")</f>
        <v/>
      </c>
      <c r="R59" s="485" t="str">
        <f>IF(OR($B$38='MS-Chieu'!R24, $A$38='MS-Chieu'!R24),LEFT(CHIEU!R25,FIND(":",CHIEU!R25)+1)&amp;THGV!R$4,"")</f>
        <v/>
      </c>
      <c r="S59" s="485" t="str">
        <f>IF(OR($B$38='MS-Chieu'!S24, $A$38='MS-Chieu'!S24),LEFT(CHIEU!S25,FIND(":",CHIEU!S25)+1)&amp;THGV!S$4,"")</f>
        <v/>
      </c>
      <c r="T59" s="485" t="str">
        <f>IF(OR($B$38='MS-Chieu'!T24, $A$38='MS-Chieu'!T24),LEFT(CHIEU!T25,FIND(":",CHIEU!T25)+1)&amp;THGV!T$4,"")</f>
        <v/>
      </c>
      <c r="U59" s="485" t="str">
        <f>IF(OR($B$38='MS-Chieu'!U24, $A$38='MS-Chieu'!U24),LEFT(CHIEU!U25,FIND(":",CHIEU!U25)+1)&amp;THGV!U$4,"")</f>
        <v/>
      </c>
      <c r="V59" s="485" t="str">
        <f>IF(OR($B$38='MS-Chieu'!V24, $A$38='MS-Chieu'!V24),LEFT(CHIEU!V25,FIND(":",CHIEU!V25)+1)&amp;THGV!V$4,"")</f>
        <v/>
      </c>
      <c r="W59" s="485" t="str">
        <f>IF(OR($B$38='MS-Chieu'!W24, $A$38='MS-Chieu'!W24),LEFT(CHIEU!W25,FIND(":",CHIEU!W25)+1)&amp;THGV!W$4,"")</f>
        <v/>
      </c>
      <c r="X59" s="485" t="str">
        <f>IF(OR($B$38='MS-Chieu'!X24, $A$38='MS-Chieu'!X24),LEFT(CHIEU!X25,FIND(":",CHIEU!X25)+1)&amp;THGV!X$4,"")</f>
        <v/>
      </c>
      <c r="Y59" s="485" t="str">
        <f>IF(OR($B$38='MS-Chieu'!Y24, $A$38='MS-Chieu'!Y24),LEFT(CHIEU!Y25,FIND(":",CHIEU!Y25)+1)&amp;THGV!Y$4,"")</f>
        <v/>
      </c>
      <c r="Z59" s="485" t="str">
        <f>IF(OR($B$38='MS-Chieu'!Z24, $A$38='MS-Chieu'!Z24),LEFT(CHIEU!Z25,FIND(":",CHIEU!Z25)+1)&amp;THGV!Z$4,"")</f>
        <v/>
      </c>
      <c r="AA59" s="485" t="str">
        <f>IF(OR($B$38='MS-Chieu'!AA24, $A$38='MS-Chieu'!AA24),LEFT(CHIEU!AA25,FIND(":",CHIEU!AA25)+1)&amp;THGV!AA$4,"")</f>
        <v/>
      </c>
      <c r="AB59" s="485" t="str">
        <f>IF(OR($B$38='MS-Chieu'!AB24, $A$38='MS-Chieu'!AB24),LEFT(CHIEU!AB25,FIND(":",CHIEU!AB25)+1)&amp;THGV!AB$4,"")</f>
        <v/>
      </c>
      <c r="AC59" s="485" t="str">
        <f>IF(OR($B$38='MS-Chieu'!AC24, $A$38='MS-Chieu'!AC24),LEFT(CHIEU!AC25,FIND(":",CHIEU!AC25)+1)&amp;THGV!AC$4,"")</f>
        <v/>
      </c>
      <c r="AD59" s="485" t="str">
        <f>IF(OR($B$38='MS-Chieu'!AD24, $A$38='MS-Chieu'!AD24),LEFT(CHIEU!AD25,FIND(":",CHIEU!AD25)+1)&amp;THGV!AD$4,"")</f>
        <v/>
      </c>
      <c r="AE59" s="485" t="str">
        <f>IF(OR($B$38='MS-Chieu'!AE24, $A$38='MS-Chieu'!AE24),LEFT(CHIEU!AE25,FIND(":",CHIEU!AE25)+1)&amp;THGV!AE$4,"")</f>
        <v/>
      </c>
      <c r="AF59" s="485" t="str">
        <f>IF(OR($B$38='MS-Chieu'!AF24, $A$38='MS-Chieu'!AF24),LEFT(CHIEU!AF25,FIND(":",CHIEU!AF25)+1)&amp;THGV!AF$4,"")</f>
        <v/>
      </c>
      <c r="AG59" s="485" t="str">
        <f>IF(OR($B$38='MS-Chieu'!AG24, $A$38='MS-Chieu'!AG24),LEFT(CHIEU!AG25,FIND(":",CHIEU!AG25)+1)&amp;THGV!AG$4,"")</f>
        <v/>
      </c>
      <c r="AH59" s="485" t="str">
        <f>IF(OR($B$38='MS-Chieu'!AH24, $A$38='MS-Chieu'!AH24),LEFT(CHIEU!AH25,FIND(":",CHIEU!AH25)+1)&amp;THGV!AH$4,"")</f>
        <v/>
      </c>
      <c r="AI59" s="485" t="str">
        <f>IF(OR($B$38='MS-Chieu'!AI24, $A$38='MS-Chieu'!AI24),LEFT(CHIEU!AI25,FIND(":",CHIEU!AI25)+1)&amp;THGV!AI$4,"")</f>
        <v/>
      </c>
      <c r="AJ59" s="485" t="str">
        <f>IF(OR($B$38='MS-Chieu'!AJ24, $A$38='MS-Chieu'!AJ24),LEFT(CHIEU!AJ25,FIND(":",CHIEU!AJ25)+1)&amp;THGV!AJ$4,"")</f>
        <v/>
      </c>
      <c r="AK59" s="485" t="str">
        <f>IF(OR($B$38='MS-Chieu'!AK24, $A$38='MS-Chieu'!AK24),LEFT(CHIEU!AK25,FIND(":",CHIEU!AK25)+1)&amp;THGV!AK$4,"")</f>
        <v/>
      </c>
      <c r="AL59" s="485" t="str">
        <f>IF(OR($B$38='MS-Chieu'!AL24, $A$38='MS-Chieu'!AL24),LEFT(CHIEU!AL25,FIND(":",CHIEU!AL25)+1)&amp;THGV!AL$4,"")</f>
        <v/>
      </c>
      <c r="AM59" s="485"/>
      <c r="AN59" s="485" t="str">
        <f t="shared" si="5"/>
        <v xml:space="preserve"> </v>
      </c>
      <c r="AO59" s="485" t="str">
        <f t="shared" si="6"/>
        <v/>
      </c>
      <c r="AP59" s="485" t="str">
        <f t="shared" si="7"/>
        <v/>
      </c>
    </row>
    <row r="60" spans="1:42" ht="15" thickBot="1" x14ac:dyDescent="0.25">
      <c r="A60" s="486"/>
      <c r="B60" s="487">
        <v>5</v>
      </c>
      <c r="C60" s="487" t="str">
        <f>IF(OR($B$38='MS-Chieu'!C25, $A$38='MS-Chieu'!C25),LEFT(CHIEU!C26,FIND(":",CHIEU!C26)+1)&amp;THGV!C$4,"")</f>
        <v/>
      </c>
      <c r="D60" s="487" t="str">
        <f>IF(OR($B$38='MS-Chieu'!D25, $A$38='MS-Chieu'!D25),LEFT(CHIEU!D26,FIND(":",CHIEU!D26)+1)&amp;THGV!D$4,"")</f>
        <v/>
      </c>
      <c r="E60" s="487" t="str">
        <f>IF(OR($B$38='MS-Chieu'!E25, $A$38='MS-Chieu'!E25),LEFT(CHIEU!E26,FIND(":",CHIEU!E26)+1)&amp;THGV!E$4,"")</f>
        <v/>
      </c>
      <c r="F60" s="487" t="str">
        <f>IF(OR($B$38='MS-Chieu'!F25, $A$38='MS-Chieu'!F25),LEFT(CHIEU!F26,FIND(":",CHIEU!F26)+1)&amp;THGV!F$4,"")</f>
        <v/>
      </c>
      <c r="G60" s="487" t="str">
        <f>IF(OR($B$38='MS-Chieu'!G25, $A$38='MS-Chieu'!G25),LEFT(CHIEU!G26,FIND(":",CHIEU!G26)+1)&amp;THGV!G$4,"")</f>
        <v/>
      </c>
      <c r="H60" s="487" t="str">
        <f>IF(OR($B$38='MS-Chieu'!H25, $A$38='MS-Chieu'!H25),LEFT(CHIEU!H26,FIND(":",CHIEU!H26)+1)&amp;THGV!H$4,"")</f>
        <v/>
      </c>
      <c r="I60" s="487" t="str">
        <f>IF(OR($B$38='MS-Chieu'!I25, $A$38='MS-Chieu'!I25),LEFT(CHIEU!I26,FIND(":",CHIEU!I26)+1)&amp;THGV!I$4,"")</f>
        <v/>
      </c>
      <c r="J60" s="487" t="str">
        <f>IF(OR($B$38='MS-Chieu'!J25, $A$38='MS-Chieu'!J25),LEFT(CHIEU!J26,FIND(":",CHIEU!J26)+1)&amp;THGV!J$4,"")</f>
        <v/>
      </c>
      <c r="K60" s="487" t="str">
        <f>IF(OR($B$38='MS-Chieu'!K25, $A$38='MS-Chieu'!K25),LEFT(CHIEU!K26,FIND(":",CHIEU!K26)+1)&amp;THGV!K$4,"")</f>
        <v/>
      </c>
      <c r="L60" s="487" t="str">
        <f>IF(OR($B$38='MS-Chieu'!L25, $A$38='MS-Chieu'!L25),LEFT(CHIEU!L26,FIND(":",CHIEU!L26)+1)&amp;THGV!L$4,"")</f>
        <v/>
      </c>
      <c r="M60" s="487" t="str">
        <f>IF(OR($B$38='MS-Chieu'!M25, $A$38='MS-Chieu'!M25),LEFT(CHIEU!M26,FIND(":",CHIEU!M26)+1)&amp;THGV!M$4,"")</f>
        <v/>
      </c>
      <c r="N60" s="487" t="str">
        <f>IF(OR($B$38='MS-Chieu'!N25, $A$38='MS-Chieu'!N25),LEFT(CHIEU!N26,FIND(":",CHIEU!N26)+1)&amp;THGV!N$4,"")</f>
        <v/>
      </c>
      <c r="O60" s="487" t="str">
        <f>IF(OR($B$38='MS-Chieu'!O25, $A$38='MS-Chieu'!O25),LEFT(CHIEU!O26,FIND(":",CHIEU!O26)+1)&amp;THGV!O$4,"")</f>
        <v/>
      </c>
      <c r="P60" s="487" t="str">
        <f>IF(OR($B$38='MS-Chieu'!P25, $A$38='MS-Chieu'!P25),LEFT(CHIEU!P26,FIND(":",CHIEU!P26)+1)&amp;THGV!P$4,"")</f>
        <v/>
      </c>
      <c r="Q60" s="487" t="str">
        <f>IF(OR($B$38='MS-Chieu'!Q25, $A$38='MS-Chieu'!Q25),LEFT(CHIEU!Q26,FIND(":",CHIEU!Q26)+1)&amp;THGV!Q$4,"")</f>
        <v/>
      </c>
      <c r="R60" s="487" t="str">
        <f>IF(OR($B$38='MS-Chieu'!R25, $A$38='MS-Chieu'!R25),LEFT(CHIEU!R26,FIND(":",CHIEU!R26)+1)&amp;THGV!R$4,"")</f>
        <v/>
      </c>
      <c r="S60" s="487" t="str">
        <f>IF(OR($B$38='MS-Chieu'!S25, $A$38='MS-Chieu'!S25),LEFT(CHIEU!S26,FIND(":",CHIEU!S26)+1)&amp;THGV!S$4,"")</f>
        <v/>
      </c>
      <c r="T60" s="487" t="str">
        <f>IF(OR($B$38='MS-Chieu'!T25, $A$38='MS-Chieu'!T25),LEFT(CHIEU!T26,FIND(":",CHIEU!T26)+1)&amp;THGV!T$4,"")</f>
        <v/>
      </c>
      <c r="U60" s="487" t="str">
        <f>IF(OR($B$38='MS-Chieu'!U25, $A$38='MS-Chieu'!U25),LEFT(CHIEU!U26,FIND(":",CHIEU!U26)+1)&amp;THGV!U$4,"")</f>
        <v/>
      </c>
      <c r="V60" s="487" t="str">
        <f>IF(OR($B$38='MS-Chieu'!V25, $A$38='MS-Chieu'!V25),LEFT(CHIEU!V26,FIND(":",CHIEU!V26)+1)&amp;THGV!V$4,"")</f>
        <v/>
      </c>
      <c r="W60" s="487" t="str">
        <f>IF(OR($B$38='MS-Chieu'!W25, $A$38='MS-Chieu'!W25),LEFT(CHIEU!W26,FIND(":",CHIEU!W26)+1)&amp;THGV!W$4,"")</f>
        <v/>
      </c>
      <c r="X60" s="487" t="str">
        <f>IF(OR($B$38='MS-Chieu'!X25, $A$38='MS-Chieu'!X25),LEFT(CHIEU!X26,FIND(":",CHIEU!X26)+1)&amp;THGV!X$4,"")</f>
        <v/>
      </c>
      <c r="Y60" s="487" t="str">
        <f>IF(OR($B$38='MS-Chieu'!Y25, $A$38='MS-Chieu'!Y25),LEFT(CHIEU!Y26,FIND(":",CHIEU!Y26)+1)&amp;THGV!Y$4,"")</f>
        <v/>
      </c>
      <c r="Z60" s="487" t="str">
        <f>IF(OR($B$38='MS-Chieu'!Z25, $A$38='MS-Chieu'!Z25),LEFT(CHIEU!Z26,FIND(":",CHIEU!Z26)+1)&amp;THGV!Z$4,"")</f>
        <v/>
      </c>
      <c r="AA60" s="487" t="str">
        <f>IF(OR($B$38='MS-Chieu'!AA25, $A$38='MS-Chieu'!AA25),LEFT(CHIEU!AA26,FIND(":",CHIEU!AA26)+1)&amp;THGV!AA$4,"")</f>
        <v/>
      </c>
      <c r="AB60" s="487" t="str">
        <f>IF(OR($B$38='MS-Chieu'!AB25, $A$38='MS-Chieu'!AB25),LEFT(CHIEU!AB26,FIND(":",CHIEU!AB26)+1)&amp;THGV!AB$4,"")</f>
        <v/>
      </c>
      <c r="AC60" s="487" t="str">
        <f>IF(OR($B$38='MS-Chieu'!AC25, $A$38='MS-Chieu'!AC25),LEFT(CHIEU!AC26,FIND(":",CHIEU!AC26)+1)&amp;THGV!AC$4,"")</f>
        <v/>
      </c>
      <c r="AD60" s="487" t="str">
        <f>IF(OR($B$38='MS-Chieu'!AD25, $A$38='MS-Chieu'!AD25),LEFT(CHIEU!AD26,FIND(":",CHIEU!AD26)+1)&amp;THGV!AD$4,"")</f>
        <v/>
      </c>
      <c r="AE60" s="487" t="str">
        <f>IF(OR($B$38='MS-Chieu'!AE25, $A$38='MS-Chieu'!AE25),LEFT(CHIEU!AE26,FIND(":",CHIEU!AE26)+1)&amp;THGV!AE$4,"")</f>
        <v/>
      </c>
      <c r="AF60" s="487" t="str">
        <f>IF(OR($B$38='MS-Chieu'!AF25, $A$38='MS-Chieu'!AF25),LEFT(CHIEU!AF26,FIND(":",CHIEU!AF26)+1)&amp;THGV!AF$4,"")</f>
        <v/>
      </c>
      <c r="AG60" s="487" t="str">
        <f>IF(OR($B$38='MS-Chieu'!AG25, $A$38='MS-Chieu'!AG25),LEFT(CHIEU!AG26,FIND(":",CHIEU!AG26)+1)&amp;THGV!AG$4,"")</f>
        <v/>
      </c>
      <c r="AH60" s="487" t="str">
        <f>IF(OR($B$38='MS-Chieu'!AH25, $A$38='MS-Chieu'!AH25),LEFT(CHIEU!AH26,FIND(":",CHIEU!AH26)+1)&amp;THGV!AH$4,"")</f>
        <v/>
      </c>
      <c r="AI60" s="487" t="str">
        <f>IF(OR($B$38='MS-Chieu'!AI25, $A$38='MS-Chieu'!AI25),LEFT(CHIEU!AI26,FIND(":",CHIEU!AI26)+1)&amp;THGV!AI$4,"")</f>
        <v/>
      </c>
      <c r="AJ60" s="487" t="str">
        <f>IF(OR($B$38='MS-Chieu'!AJ25, $A$38='MS-Chieu'!AJ25),LEFT(CHIEU!AJ26,FIND(":",CHIEU!AJ26)+1)&amp;THGV!AJ$4,"")</f>
        <v/>
      </c>
      <c r="AK60" s="487" t="str">
        <f>IF(OR($B$38='MS-Chieu'!AK25, $A$38='MS-Chieu'!AK25),LEFT(CHIEU!AK26,FIND(":",CHIEU!AK26)+1)&amp;THGV!AK$4,"")</f>
        <v/>
      </c>
      <c r="AL60" s="487" t="str">
        <f>IF(OR($B$38='MS-Chieu'!AL25, $A$38='MS-Chieu'!AL25),LEFT(CHIEU!AL26,FIND(":",CHIEU!AL26)+1)&amp;THGV!AL$4,"")</f>
        <v/>
      </c>
      <c r="AM60" s="487"/>
      <c r="AN60" s="487" t="str">
        <f t="shared" si="5"/>
        <v xml:space="preserve"> </v>
      </c>
      <c r="AO60" s="487" t="str">
        <f t="shared" si="6"/>
        <v/>
      </c>
      <c r="AP60" s="487" t="str">
        <f t="shared" si="7"/>
        <v/>
      </c>
    </row>
    <row r="61" spans="1:42" x14ac:dyDescent="0.2">
      <c r="A61" s="481" t="s">
        <v>23</v>
      </c>
      <c r="B61" s="482">
        <v>1</v>
      </c>
      <c r="C61" s="482" t="str">
        <f>IF(OR($B$38='MS-Chieu'!C26, $A$38='MS-Chieu'!C26),LEFT(CHIEU!C27,FIND(":",CHIEU!C27)+1)&amp;THGV!C$4,"")</f>
        <v/>
      </c>
      <c r="D61" s="482" t="str">
        <f>IF(OR($B$38='MS-Chieu'!D26, $A$38='MS-Chieu'!D26),LEFT(CHIEU!D27,FIND(":",CHIEU!D27)+1)&amp;THGV!D$4,"")</f>
        <v/>
      </c>
      <c r="E61" s="482" t="str">
        <f>IF(OR($B$38='MS-Chieu'!E26, $A$38='MS-Chieu'!E26),LEFT(CHIEU!E27,FIND(":",CHIEU!E27)+1)&amp;THGV!E$4,"")</f>
        <v/>
      </c>
      <c r="F61" s="482" t="str">
        <f>IF(OR($B$38='MS-Chieu'!F26, $A$38='MS-Chieu'!F26),LEFT(CHIEU!F27,FIND(":",CHIEU!F27)+1)&amp;THGV!F$4,"")</f>
        <v/>
      </c>
      <c r="G61" s="482" t="str">
        <f>IF(OR($B$38='MS-Chieu'!G26, $A$38='MS-Chieu'!G26),LEFT(CHIEU!G27,FIND(":",CHIEU!G27)+1)&amp;THGV!G$4,"")</f>
        <v/>
      </c>
      <c r="H61" s="482" t="str">
        <f>IF(OR($B$38='MS-Chieu'!H26, $A$38='MS-Chieu'!H26),LEFT(CHIEU!H27,FIND(":",CHIEU!H27)+1)&amp;THGV!H$4,"")</f>
        <v/>
      </c>
      <c r="I61" s="482" t="str">
        <f>IF(OR($B$38='MS-Chieu'!I26, $A$38='MS-Chieu'!I26),LEFT(CHIEU!I27,FIND(":",CHIEU!I27)+1)&amp;THGV!I$4,"")</f>
        <v/>
      </c>
      <c r="J61" s="482" t="str">
        <f>IF(OR($B$38='MS-Chieu'!J26, $A$38='MS-Chieu'!J26),LEFT(CHIEU!J27,FIND(":",CHIEU!J27)+1)&amp;THGV!J$4,"")</f>
        <v/>
      </c>
      <c r="K61" s="482" t="str">
        <f>IF(OR($B$38='MS-Chieu'!K26, $A$38='MS-Chieu'!K26),LEFT(CHIEU!K27,FIND(":",CHIEU!K27)+1)&amp;THGV!K$4,"")</f>
        <v/>
      </c>
      <c r="L61" s="482" t="str">
        <f>IF(OR($B$38='MS-Chieu'!L26, $A$38='MS-Chieu'!L26),LEFT(CHIEU!L27,FIND(":",CHIEU!L27)+1)&amp;THGV!L$4,"")</f>
        <v/>
      </c>
      <c r="M61" s="482" t="str">
        <f>IF(OR($B$38='MS-Chieu'!M26, $A$38='MS-Chieu'!M26),LEFT(CHIEU!M27,FIND(":",CHIEU!M27)+1)&amp;THGV!M$4,"")</f>
        <v/>
      </c>
      <c r="N61" s="482" t="str">
        <f>IF(OR($B$38='MS-Chieu'!N26, $A$38='MS-Chieu'!N26),LEFT(CHIEU!N27,FIND(":",CHIEU!N27)+1)&amp;THGV!N$4,"")</f>
        <v/>
      </c>
      <c r="O61" s="482" t="str">
        <f>IF(OR($B$38='MS-Chieu'!O26, $A$38='MS-Chieu'!O26),LEFT(CHIEU!O27,FIND(":",CHIEU!O27)+1)&amp;THGV!O$4,"")</f>
        <v/>
      </c>
      <c r="P61" s="482" t="str">
        <f>IF(OR($B$38='MS-Chieu'!P26, $A$38='MS-Chieu'!P26),LEFT(CHIEU!P27,FIND(":",CHIEU!P27)+1)&amp;THGV!P$4,"")</f>
        <v/>
      </c>
      <c r="Q61" s="482" t="str">
        <f>IF(OR($B$38='MS-Chieu'!Q26, $A$38='MS-Chieu'!Q26),LEFT(CHIEU!Q27,FIND(":",CHIEU!Q27)+1)&amp;THGV!Q$4,"")</f>
        <v/>
      </c>
      <c r="R61" s="482" t="str">
        <f>IF(OR($B$38='MS-Chieu'!R26, $A$38='MS-Chieu'!R26),LEFT(CHIEU!R27,FIND(":",CHIEU!R27)+1)&amp;THGV!R$4,"")</f>
        <v/>
      </c>
      <c r="S61" s="482" t="str">
        <f>IF(OR($B$38='MS-Chieu'!S26, $A$38='MS-Chieu'!S26),LEFT(CHIEU!S27,FIND(":",CHIEU!S27)+1)&amp;THGV!S$4,"")</f>
        <v/>
      </c>
      <c r="T61" s="482" t="str">
        <f>IF(OR($B$38='MS-Chieu'!T26, $A$38='MS-Chieu'!T26),LEFT(CHIEU!T27,FIND(":",CHIEU!T27)+1)&amp;THGV!T$4,"")</f>
        <v/>
      </c>
      <c r="U61" s="482" t="str">
        <f>IF(OR($B$38='MS-Chieu'!U26, $A$38='MS-Chieu'!U26),LEFT(CHIEU!U27,FIND(":",CHIEU!U27)+1)&amp;THGV!U$4,"")</f>
        <v/>
      </c>
      <c r="V61" s="482" t="str">
        <f>IF(OR($B$38='MS-Chieu'!V26, $A$38='MS-Chieu'!V26),LEFT(CHIEU!V27,FIND(":",CHIEU!V27)+1)&amp;THGV!V$4,"")</f>
        <v/>
      </c>
      <c r="W61" s="482" t="str">
        <f>IF(OR($B$38='MS-Chieu'!W26, $A$38='MS-Chieu'!W26),LEFT(CHIEU!W27,FIND(":",CHIEU!W27)+1)&amp;THGV!W$4,"")</f>
        <v/>
      </c>
      <c r="X61" s="482" t="str">
        <f>IF(OR($B$38='MS-Chieu'!X26, $A$38='MS-Chieu'!X26),LEFT(CHIEU!X27,FIND(":",CHIEU!X27)+1)&amp;THGV!X$4,"")</f>
        <v/>
      </c>
      <c r="Y61" s="482" t="str">
        <f>IF(OR($B$38='MS-Chieu'!Y26, $A$38='MS-Chieu'!Y26),LEFT(CHIEU!Y27,FIND(":",CHIEU!Y27)+1)&amp;THGV!Y$4,"")</f>
        <v/>
      </c>
      <c r="Z61" s="482" t="str">
        <f>IF(OR($B$38='MS-Chieu'!Z26, $A$38='MS-Chieu'!Z26),LEFT(CHIEU!Z27,FIND(":",CHIEU!Z27)+1)&amp;THGV!Z$4,"")</f>
        <v/>
      </c>
      <c r="AA61" s="482" t="str">
        <f>IF(OR($B$38='MS-Chieu'!AA26, $A$38='MS-Chieu'!AA26),LEFT(CHIEU!AA27,FIND(":",CHIEU!AA27)+1)&amp;THGV!AA$4,"")</f>
        <v/>
      </c>
      <c r="AB61" s="482" t="str">
        <f>IF(OR($B$38='MS-Chieu'!AB26, $A$38='MS-Chieu'!AB26),LEFT(CHIEU!AB27,FIND(":",CHIEU!AB27)+1)&amp;THGV!AB$4,"")</f>
        <v/>
      </c>
      <c r="AC61" s="482" t="str">
        <f>IF(OR($B$38='MS-Chieu'!AC26, $A$38='MS-Chieu'!AC26),LEFT(CHIEU!AC27,FIND(":",CHIEU!AC27)+1)&amp;THGV!AC$4,"")</f>
        <v/>
      </c>
      <c r="AD61" s="482" t="str">
        <f>IF(OR($B$38='MS-Chieu'!AD26, $A$38='MS-Chieu'!AD26),LEFT(CHIEU!AD27,FIND(":",CHIEU!AD27)+1)&amp;THGV!AD$4,"")</f>
        <v/>
      </c>
      <c r="AE61" s="482" t="str">
        <f>IF(OR($B$38='MS-Chieu'!AE26, $A$38='MS-Chieu'!AE26),LEFT(CHIEU!AE27,FIND(":",CHIEU!AE27)+1)&amp;THGV!AE$4,"")</f>
        <v/>
      </c>
      <c r="AF61" s="482" t="str">
        <f>IF(OR($B$38='MS-Chieu'!AF26, $A$38='MS-Chieu'!AF26),LEFT(CHIEU!AF27,FIND(":",CHIEU!AF27)+1)&amp;THGV!AF$4,"")</f>
        <v/>
      </c>
      <c r="AG61" s="482" t="str">
        <f>IF(OR($B$38='MS-Chieu'!AG26, $A$38='MS-Chieu'!AG26),LEFT(CHIEU!AG27,FIND(":",CHIEU!AG27)+1)&amp;THGV!AG$4,"")</f>
        <v/>
      </c>
      <c r="AH61" s="482" t="str">
        <f>IF(OR($B$38='MS-Chieu'!AH26, $A$38='MS-Chieu'!AH26),LEFT(CHIEU!AH27,FIND(":",CHIEU!AH27)+1)&amp;THGV!AH$4,"")</f>
        <v/>
      </c>
      <c r="AI61" s="482" t="str">
        <f>IF(OR($B$38='MS-Chieu'!AI26, $A$38='MS-Chieu'!AI26),LEFT(CHIEU!AI27,FIND(":",CHIEU!AI27)+1)&amp;THGV!AI$4,"")</f>
        <v/>
      </c>
      <c r="AJ61" s="482" t="str">
        <f>IF(OR($B$38='MS-Chieu'!AJ26, $A$38='MS-Chieu'!AJ26),LEFT(CHIEU!AJ27,FIND(":",CHIEU!AJ27)+1)&amp;THGV!AJ$4,"")</f>
        <v/>
      </c>
      <c r="AK61" s="482" t="str">
        <f>IF(OR($B$38='MS-Chieu'!AK26, $A$38='MS-Chieu'!AK26),LEFT(CHIEU!AK27,FIND(":",CHIEU!AK27)+1)&amp;THGV!AK$4,"")</f>
        <v/>
      </c>
      <c r="AL61" s="482" t="str">
        <f>IF(OR($B$38='MS-Chieu'!AL26, $A$38='MS-Chieu'!AL26),LEFT(CHIEU!AL27,FIND(":",CHIEU!AL27)+1)&amp;THGV!AL$4,"")</f>
        <v/>
      </c>
      <c r="AM61" s="482"/>
      <c r="AN61" s="482" t="str">
        <f t="shared" si="5"/>
        <v xml:space="preserve"> </v>
      </c>
      <c r="AO61" s="482" t="str">
        <f t="shared" si="6"/>
        <v/>
      </c>
      <c r="AP61" s="482" t="str">
        <f t="shared" si="7"/>
        <v/>
      </c>
    </row>
    <row r="62" spans="1:42" x14ac:dyDescent="0.2">
      <c r="A62" s="484"/>
      <c r="B62" s="485">
        <v>2</v>
      </c>
      <c r="C62" s="485" t="str">
        <f>IF(OR($B$38='MS-Chieu'!C27, $A$38='MS-Chieu'!C27),LEFT(CHIEU!C28,FIND(":",CHIEU!C28)+1)&amp;THGV!C$4,"")</f>
        <v/>
      </c>
      <c r="D62" s="485" t="str">
        <f>IF(OR($B$38='MS-Chieu'!D27, $A$38='MS-Chieu'!D27),LEFT(CHIEU!D28,FIND(":",CHIEU!D28)+1)&amp;THGV!D$4,"")</f>
        <v/>
      </c>
      <c r="E62" s="485" t="str">
        <f>IF(OR($B$38='MS-Chieu'!E27, $A$38='MS-Chieu'!E27),LEFT(CHIEU!E28,FIND(":",CHIEU!E28)+1)&amp;THGV!E$4,"")</f>
        <v/>
      </c>
      <c r="F62" s="485" t="str">
        <f>IF(OR($B$38='MS-Chieu'!F27, $A$38='MS-Chieu'!F27),LEFT(CHIEU!F28,FIND(":",CHIEU!F28)+1)&amp;THGV!F$4,"")</f>
        <v/>
      </c>
      <c r="G62" s="485" t="str">
        <f>IF(OR($B$38='MS-Chieu'!G27, $A$38='MS-Chieu'!G27),LEFT(CHIEU!G28,FIND(":",CHIEU!G28)+1)&amp;THGV!G$4,"")</f>
        <v/>
      </c>
      <c r="H62" s="485" t="str">
        <f>IF(OR($B$38='MS-Chieu'!H27, $A$38='MS-Chieu'!H27),LEFT(CHIEU!H28,FIND(":",CHIEU!H28)+1)&amp;THGV!H$4,"")</f>
        <v/>
      </c>
      <c r="I62" s="485" t="str">
        <f>IF(OR($B$38='MS-Chieu'!I27, $A$38='MS-Chieu'!I27),LEFT(CHIEU!I28,FIND(":",CHIEU!I28)+1)&amp;THGV!I$4,"")</f>
        <v/>
      </c>
      <c r="J62" s="485" t="str">
        <f>IF(OR($B$38='MS-Chieu'!J27, $A$38='MS-Chieu'!J27),LEFT(CHIEU!J28,FIND(":",CHIEU!J28)+1)&amp;THGV!J$4,"")</f>
        <v/>
      </c>
      <c r="K62" s="485" t="str">
        <f>IF(OR($B$38='MS-Chieu'!K27, $A$38='MS-Chieu'!K27),LEFT(CHIEU!K28,FIND(":",CHIEU!K28)+1)&amp;THGV!K$4,"")</f>
        <v/>
      </c>
      <c r="L62" s="485" t="str">
        <f>IF(OR($B$38='MS-Chieu'!L27, $A$38='MS-Chieu'!L27),LEFT(CHIEU!L28,FIND(":",CHIEU!L28)+1)&amp;THGV!L$4,"")</f>
        <v/>
      </c>
      <c r="M62" s="485" t="str">
        <f>IF(OR($B$38='MS-Chieu'!M27, $A$38='MS-Chieu'!M27),LEFT(CHIEU!M28,FIND(":",CHIEU!M28)+1)&amp;THGV!M$4,"")</f>
        <v/>
      </c>
      <c r="N62" s="485" t="str">
        <f>IF(OR($B$38='MS-Chieu'!N27, $A$38='MS-Chieu'!N27),LEFT(CHIEU!N28,FIND(":",CHIEU!N28)+1)&amp;THGV!N$4,"")</f>
        <v/>
      </c>
      <c r="O62" s="485" t="str">
        <f>IF(OR($B$38='MS-Chieu'!O27, $A$38='MS-Chieu'!O27),LEFT(CHIEU!O28,FIND(":",CHIEU!O28)+1)&amp;THGV!O$4,"")</f>
        <v/>
      </c>
      <c r="P62" s="485" t="str">
        <f>IF(OR($B$38='MS-Chieu'!P27, $A$38='MS-Chieu'!P27),LEFT(CHIEU!P28,FIND(":",CHIEU!P28)+1)&amp;THGV!P$4,"")</f>
        <v/>
      </c>
      <c r="Q62" s="485" t="str">
        <f>IF(OR($B$38='MS-Chieu'!Q27, $A$38='MS-Chieu'!Q27),LEFT(CHIEU!Q28,FIND(":",CHIEU!Q28)+1)&amp;THGV!Q$4,"")</f>
        <v/>
      </c>
      <c r="R62" s="485" t="str">
        <f>IF(OR($B$38='MS-Chieu'!R27, $A$38='MS-Chieu'!R27),LEFT(CHIEU!R28,FIND(":",CHIEU!R28)+1)&amp;THGV!R$4,"")</f>
        <v/>
      </c>
      <c r="S62" s="485" t="str">
        <f>IF(OR($B$38='MS-Chieu'!S27, $A$38='MS-Chieu'!S27),LEFT(CHIEU!S28,FIND(":",CHIEU!S28)+1)&amp;THGV!S$4,"")</f>
        <v/>
      </c>
      <c r="T62" s="485" t="str">
        <f>IF(OR($B$38='MS-Chieu'!T27, $A$38='MS-Chieu'!T27),LEFT(CHIEU!T28,FIND(":",CHIEU!T28)+1)&amp;THGV!T$4,"")</f>
        <v/>
      </c>
      <c r="U62" s="485" t="str">
        <f>IF(OR($B$38='MS-Chieu'!U27, $A$38='MS-Chieu'!U27),LEFT(CHIEU!U28,FIND(":",CHIEU!U28)+1)&amp;THGV!U$4,"")</f>
        <v/>
      </c>
      <c r="V62" s="485" t="str">
        <f>IF(OR($B$38='MS-Chieu'!V27, $A$38='MS-Chieu'!V27),LEFT(CHIEU!V28,FIND(":",CHIEU!V28)+1)&amp;THGV!V$4,"")</f>
        <v/>
      </c>
      <c r="W62" s="485" t="str">
        <f>IF(OR($B$38='MS-Chieu'!W27, $A$38='MS-Chieu'!W27),LEFT(CHIEU!W28,FIND(":",CHIEU!W28)+1)&amp;THGV!W$4,"")</f>
        <v/>
      </c>
      <c r="X62" s="485" t="str">
        <f>IF(OR($B$38='MS-Chieu'!X27, $A$38='MS-Chieu'!X27),LEFT(CHIEU!X28,FIND(":",CHIEU!X28)+1)&amp;THGV!X$4,"")</f>
        <v/>
      </c>
      <c r="Y62" s="485" t="str">
        <f>IF(OR($B$38='MS-Chieu'!Y27, $A$38='MS-Chieu'!Y27),LEFT(CHIEU!Y28,FIND(":",CHIEU!Y28)+1)&amp;THGV!Y$4,"")</f>
        <v/>
      </c>
      <c r="Z62" s="485" t="str">
        <f>IF(OR($B$38='MS-Chieu'!Z27, $A$38='MS-Chieu'!Z27),LEFT(CHIEU!Z28,FIND(":",CHIEU!Z28)+1)&amp;THGV!Z$4,"")</f>
        <v/>
      </c>
      <c r="AA62" s="485" t="str">
        <f>IF(OR($B$38='MS-Chieu'!AA27, $A$38='MS-Chieu'!AA27),LEFT(CHIEU!AA28,FIND(":",CHIEU!AA28)+1)&amp;THGV!AA$4,"")</f>
        <v/>
      </c>
      <c r="AB62" s="485" t="str">
        <f>IF(OR($B$38='MS-Chieu'!AB27, $A$38='MS-Chieu'!AB27),LEFT(CHIEU!AB28,FIND(":",CHIEU!AB28)+1)&amp;THGV!AB$4,"")</f>
        <v/>
      </c>
      <c r="AC62" s="485" t="str">
        <f>IF(OR($B$38='MS-Chieu'!AC27, $A$38='MS-Chieu'!AC27),LEFT(CHIEU!AC28,FIND(":",CHIEU!AC28)+1)&amp;THGV!AC$4,"")</f>
        <v/>
      </c>
      <c r="AD62" s="485" t="str">
        <f>IF(OR($B$38='MS-Chieu'!AD27, $A$38='MS-Chieu'!AD27),LEFT(CHIEU!AD28,FIND(":",CHIEU!AD28)+1)&amp;THGV!AD$4,"")</f>
        <v/>
      </c>
      <c r="AE62" s="485" t="str">
        <f>IF(OR($B$38='MS-Chieu'!AE27, $A$38='MS-Chieu'!AE27),LEFT(CHIEU!AE28,FIND(":",CHIEU!AE28)+1)&amp;THGV!AE$4,"")</f>
        <v/>
      </c>
      <c r="AF62" s="485" t="str">
        <f>IF(OR($B$38='MS-Chieu'!AF27, $A$38='MS-Chieu'!AF27),LEFT(CHIEU!AF28,FIND(":",CHIEU!AF28)+1)&amp;THGV!AF$4,"")</f>
        <v/>
      </c>
      <c r="AG62" s="485" t="str">
        <f>IF(OR($B$38='MS-Chieu'!AG27, $A$38='MS-Chieu'!AG27),LEFT(CHIEU!AG28,FIND(":",CHIEU!AG28)+1)&amp;THGV!AG$4,"")</f>
        <v/>
      </c>
      <c r="AH62" s="485" t="str">
        <f>IF(OR($B$38='MS-Chieu'!AH27, $A$38='MS-Chieu'!AH27),LEFT(CHIEU!AH28,FIND(":",CHIEU!AH28)+1)&amp;THGV!AH$4,"")</f>
        <v/>
      </c>
      <c r="AI62" s="485" t="str">
        <f>IF(OR($B$38='MS-Chieu'!AI27, $A$38='MS-Chieu'!AI27),LEFT(CHIEU!AI28,FIND(":",CHIEU!AI28)+1)&amp;THGV!AI$4,"")</f>
        <v/>
      </c>
      <c r="AJ62" s="485" t="str">
        <f>IF(OR($B$38='MS-Chieu'!AJ27, $A$38='MS-Chieu'!AJ27),LEFT(CHIEU!AJ28,FIND(":",CHIEU!AJ28)+1)&amp;THGV!AJ$4,"")</f>
        <v/>
      </c>
      <c r="AK62" s="485" t="str">
        <f>IF(OR($B$38='MS-Chieu'!AK27, $A$38='MS-Chieu'!AK27),LEFT(CHIEU!AK28,FIND(":",CHIEU!AK28)+1)&amp;THGV!AK$4,"")</f>
        <v/>
      </c>
      <c r="AL62" s="485" t="str">
        <f>IF(OR($B$38='MS-Chieu'!AL27, $A$38='MS-Chieu'!AL27),LEFT(CHIEU!AL28,FIND(":",CHIEU!AL28)+1)&amp;THGV!AL$4,"")</f>
        <v/>
      </c>
      <c r="AM62" s="485"/>
      <c r="AN62" s="485" t="str">
        <f t="shared" si="5"/>
        <v xml:space="preserve"> </v>
      </c>
      <c r="AO62" s="485" t="str">
        <f t="shared" si="6"/>
        <v/>
      </c>
      <c r="AP62" s="485" t="str">
        <f t="shared" si="7"/>
        <v/>
      </c>
    </row>
    <row r="63" spans="1:42" x14ac:dyDescent="0.2">
      <c r="A63" s="484"/>
      <c r="B63" s="485">
        <v>3</v>
      </c>
      <c r="C63" s="485" t="str">
        <f>IF(OR($B$38='MS-Chieu'!C28, $A$38='MS-Chieu'!C28),LEFT(CHIEU!C29,FIND(":",CHIEU!C29)+1)&amp;THGV!C$4,"")</f>
        <v/>
      </c>
      <c r="D63" s="485" t="str">
        <f>IF(OR($B$38='MS-Chieu'!D28, $A$38='MS-Chieu'!D28),LEFT(CHIEU!D29,FIND(":",CHIEU!D29)+1)&amp;THGV!D$4,"")</f>
        <v/>
      </c>
      <c r="E63" s="485" t="str">
        <f>IF(OR($B$38='MS-Chieu'!E28, $A$38='MS-Chieu'!E28),LEFT(CHIEU!E29,FIND(":",CHIEU!E29)+1)&amp;THGV!E$4,"")</f>
        <v/>
      </c>
      <c r="F63" s="485" t="str">
        <f>IF(OR($B$38='MS-Chieu'!F28, $A$38='MS-Chieu'!F28),LEFT(CHIEU!F29,FIND(":",CHIEU!F29)+1)&amp;THGV!F$4,"")</f>
        <v/>
      </c>
      <c r="G63" s="485" t="str">
        <f>IF(OR($B$38='MS-Chieu'!G28, $A$38='MS-Chieu'!G28),LEFT(CHIEU!G29,FIND(":",CHIEU!G29)+1)&amp;THGV!G$4,"")</f>
        <v/>
      </c>
      <c r="H63" s="485" t="str">
        <f>IF(OR($B$38='MS-Chieu'!H28, $A$38='MS-Chieu'!H28),LEFT(CHIEU!H29,FIND(":",CHIEU!H29)+1)&amp;THGV!H$4,"")</f>
        <v/>
      </c>
      <c r="I63" s="485" t="str">
        <f>IF(OR($B$38='MS-Chieu'!I28, $A$38='MS-Chieu'!I28),LEFT(CHIEU!I29,FIND(":",CHIEU!I29)+1)&amp;THGV!I$4,"")</f>
        <v/>
      </c>
      <c r="J63" s="485" t="str">
        <f>IF(OR($B$38='MS-Chieu'!J28, $A$38='MS-Chieu'!J28),LEFT(CHIEU!J29,FIND(":",CHIEU!J29)+1)&amp;THGV!J$4,"")</f>
        <v/>
      </c>
      <c r="K63" s="485" t="str">
        <f>IF(OR($B$38='MS-Chieu'!K28, $A$38='MS-Chieu'!K28),LEFT(CHIEU!K29,FIND(":",CHIEU!K29)+1)&amp;THGV!K$4,"")</f>
        <v/>
      </c>
      <c r="L63" s="485" t="str">
        <f>IF(OR($B$38='MS-Chieu'!L28, $A$38='MS-Chieu'!L28),LEFT(CHIEU!L29,FIND(":",CHIEU!L29)+1)&amp;THGV!L$4,"")</f>
        <v/>
      </c>
      <c r="M63" s="485" t="str">
        <f>IF(OR($B$38='MS-Chieu'!M28, $A$38='MS-Chieu'!M28),LEFT(CHIEU!M29,FIND(":",CHIEU!M29)+1)&amp;THGV!M$4,"")</f>
        <v/>
      </c>
      <c r="N63" s="485" t="str">
        <f>IF(OR($B$38='MS-Chieu'!N28, $A$38='MS-Chieu'!N28),LEFT(CHIEU!N29,FIND(":",CHIEU!N29)+1)&amp;THGV!N$4,"")</f>
        <v/>
      </c>
      <c r="O63" s="485" t="str">
        <f>IF(OR($B$38='MS-Chieu'!O28, $A$38='MS-Chieu'!O28),LEFT(CHIEU!O29,FIND(":",CHIEU!O29)+1)&amp;THGV!O$4,"")</f>
        <v/>
      </c>
      <c r="P63" s="485" t="str">
        <f>IF(OR($B$38='MS-Chieu'!P28, $A$38='MS-Chieu'!P28),LEFT(CHIEU!P29,FIND(":",CHIEU!P29)+1)&amp;THGV!P$4,"")</f>
        <v/>
      </c>
      <c r="Q63" s="485" t="str">
        <f>IF(OR($B$38='MS-Chieu'!Q28, $A$38='MS-Chieu'!Q28),LEFT(CHIEU!Q29,FIND(":",CHIEU!Q29)+1)&amp;THGV!Q$4,"")</f>
        <v/>
      </c>
      <c r="R63" s="485" t="str">
        <f>IF(OR($B$38='MS-Chieu'!R28, $A$38='MS-Chieu'!R28),LEFT(CHIEU!R29,FIND(":",CHIEU!R29)+1)&amp;THGV!R$4,"")</f>
        <v/>
      </c>
      <c r="S63" s="485" t="str">
        <f>IF(OR($B$38='MS-Chieu'!S28, $A$38='MS-Chieu'!S28),LEFT(CHIEU!S29,FIND(":",CHIEU!S29)+1)&amp;THGV!S$4,"")</f>
        <v/>
      </c>
      <c r="T63" s="485" t="str">
        <f>IF(OR($B$38='MS-Chieu'!T28, $A$38='MS-Chieu'!T28),LEFT(CHIEU!T29,FIND(":",CHIEU!T29)+1)&amp;THGV!T$4,"")</f>
        <v/>
      </c>
      <c r="U63" s="485" t="str">
        <f>IF(OR($B$38='MS-Chieu'!U28, $A$38='MS-Chieu'!U28),LEFT(CHIEU!U29,FIND(":",CHIEU!U29)+1)&amp;THGV!U$4,"")</f>
        <v/>
      </c>
      <c r="V63" s="485" t="str">
        <f>IF(OR($B$38='MS-Chieu'!V28, $A$38='MS-Chieu'!V28),LEFT(CHIEU!V29,FIND(":",CHIEU!V29)+1)&amp;THGV!V$4,"")</f>
        <v/>
      </c>
      <c r="W63" s="485" t="str">
        <f>IF(OR($B$38='MS-Chieu'!W28, $A$38='MS-Chieu'!W28),LEFT(CHIEU!W29,FIND(":",CHIEU!W29)+1)&amp;THGV!W$4,"")</f>
        <v/>
      </c>
      <c r="X63" s="485" t="str">
        <f>IF(OR($B$38='MS-Chieu'!X28, $A$38='MS-Chieu'!X28),LEFT(CHIEU!X29,FIND(":",CHIEU!X29)+1)&amp;THGV!X$4,"")</f>
        <v/>
      </c>
      <c r="Y63" s="485" t="str">
        <f>IF(OR($B$38='MS-Chieu'!Y28, $A$38='MS-Chieu'!Y28),LEFT(CHIEU!Y29,FIND(":",CHIEU!Y29)+1)&amp;THGV!Y$4,"")</f>
        <v/>
      </c>
      <c r="Z63" s="485" t="str">
        <f>IF(OR($B$38='MS-Chieu'!Z28, $A$38='MS-Chieu'!Z28),LEFT(CHIEU!Z29,FIND(":",CHIEU!Z29)+1)&amp;THGV!Z$4,"")</f>
        <v/>
      </c>
      <c r="AA63" s="485" t="str">
        <f>IF(OR($B$38='MS-Chieu'!AA28, $A$38='MS-Chieu'!AA28),LEFT(CHIEU!AA29,FIND(":",CHIEU!AA29)+1)&amp;THGV!AA$4,"")</f>
        <v/>
      </c>
      <c r="AB63" s="485" t="str">
        <f>IF(OR($B$38='MS-Chieu'!AB28, $A$38='MS-Chieu'!AB28),LEFT(CHIEU!AB29,FIND(":",CHIEU!AB29)+1)&amp;THGV!AB$4,"")</f>
        <v/>
      </c>
      <c r="AC63" s="485" t="str">
        <f>IF(OR($B$38='MS-Chieu'!AC28, $A$38='MS-Chieu'!AC28),LEFT(CHIEU!AC29,FIND(":",CHIEU!AC29)+1)&amp;THGV!AC$4,"")</f>
        <v/>
      </c>
      <c r="AD63" s="485" t="str">
        <f>IF(OR($B$38='MS-Chieu'!AD28, $A$38='MS-Chieu'!AD28),LEFT(CHIEU!AD29,FIND(":",CHIEU!AD29)+1)&amp;THGV!AD$4,"")</f>
        <v/>
      </c>
      <c r="AE63" s="485" t="str">
        <f>IF(OR($B$38='MS-Chieu'!AE28, $A$38='MS-Chieu'!AE28),LEFT(CHIEU!AE29,FIND(":",CHIEU!AE29)+1)&amp;THGV!AE$4,"")</f>
        <v/>
      </c>
      <c r="AF63" s="485" t="str">
        <f>IF(OR($B$38='MS-Chieu'!AF28, $A$38='MS-Chieu'!AF28),LEFT(CHIEU!AF29,FIND(":",CHIEU!AF29)+1)&amp;THGV!AF$4,"")</f>
        <v/>
      </c>
      <c r="AG63" s="485" t="str">
        <f>IF(OR($B$38='MS-Chieu'!AG28, $A$38='MS-Chieu'!AG28),LEFT(CHIEU!AG29,FIND(":",CHIEU!AG29)+1)&amp;THGV!AG$4,"")</f>
        <v/>
      </c>
      <c r="AH63" s="485" t="str">
        <f>IF(OR($B$38='MS-Chieu'!AH28, $A$38='MS-Chieu'!AH28),LEFT(CHIEU!AH29,FIND(":",CHIEU!AH29)+1)&amp;THGV!AH$4,"")</f>
        <v/>
      </c>
      <c r="AI63" s="485" t="str">
        <f>IF(OR($B$38='MS-Chieu'!AI28, $A$38='MS-Chieu'!AI28),LEFT(CHIEU!AI29,FIND(":",CHIEU!AI29)+1)&amp;THGV!AI$4,"")</f>
        <v/>
      </c>
      <c r="AJ63" s="485" t="str">
        <f>IF(OR($B$38='MS-Chieu'!AJ28, $A$38='MS-Chieu'!AJ28),LEFT(CHIEU!AJ29,FIND(":",CHIEU!AJ29)+1)&amp;THGV!AJ$4,"")</f>
        <v/>
      </c>
      <c r="AK63" s="485" t="str">
        <f>IF(OR($B$38='MS-Chieu'!AK28, $A$38='MS-Chieu'!AK28),LEFT(CHIEU!AK29,FIND(":",CHIEU!AK29)+1)&amp;THGV!AK$4,"")</f>
        <v/>
      </c>
      <c r="AL63" s="485" t="str">
        <f>IF(OR($B$38='MS-Chieu'!AL28, $A$38='MS-Chieu'!AL28),LEFT(CHIEU!AL29,FIND(":",CHIEU!AL29)+1)&amp;THGV!AL$4,"")</f>
        <v/>
      </c>
      <c r="AM63" s="485"/>
      <c r="AN63" s="485" t="str">
        <f t="shared" si="5"/>
        <v xml:space="preserve"> </v>
      </c>
      <c r="AO63" s="485" t="str">
        <f t="shared" si="6"/>
        <v/>
      </c>
      <c r="AP63" s="485" t="str">
        <f t="shared" si="7"/>
        <v/>
      </c>
    </row>
    <row r="64" spans="1:42" x14ac:dyDescent="0.2">
      <c r="A64" s="484"/>
      <c r="B64" s="485">
        <v>4</v>
      </c>
      <c r="C64" s="485" t="str">
        <f>IF(OR($B$38='MS-Chieu'!C29, $A$38='MS-Chieu'!C29),LEFT(CHIEU!C30,FIND(":",CHIEU!C30)+1)&amp;THGV!C$4,"")</f>
        <v/>
      </c>
      <c r="D64" s="485" t="str">
        <f>IF(OR($B$38='MS-Chieu'!D29, $A$38='MS-Chieu'!D29),LEFT(CHIEU!D30,FIND(":",CHIEU!D30)+1)&amp;THGV!D$4,"")</f>
        <v/>
      </c>
      <c r="E64" s="485" t="str">
        <f>IF(OR($B$38='MS-Chieu'!E29, $A$38='MS-Chieu'!E29),LEFT(CHIEU!E30,FIND(":",CHIEU!E30)+1)&amp;THGV!E$4,"")</f>
        <v/>
      </c>
      <c r="F64" s="485" t="str">
        <f>IF(OR($B$38='MS-Chieu'!F29, $A$38='MS-Chieu'!F29),LEFT(CHIEU!F30,FIND(":",CHIEU!F30)+1)&amp;THGV!F$4,"")</f>
        <v/>
      </c>
      <c r="G64" s="485" t="str">
        <f>IF(OR($B$38='MS-Chieu'!G29, $A$38='MS-Chieu'!G29),LEFT(CHIEU!G30,FIND(":",CHIEU!G30)+1)&amp;THGV!G$4,"")</f>
        <v/>
      </c>
      <c r="H64" s="485" t="str">
        <f>IF(OR($B$38='MS-Chieu'!H29, $A$38='MS-Chieu'!H29),LEFT(CHIEU!H30,FIND(":",CHIEU!H30)+1)&amp;THGV!H$4,"")</f>
        <v/>
      </c>
      <c r="I64" s="485" t="str">
        <f>IF(OR($B$38='MS-Chieu'!I29, $A$38='MS-Chieu'!I29),LEFT(CHIEU!I30,FIND(":",CHIEU!I30)+1)&amp;THGV!I$4,"")</f>
        <v/>
      </c>
      <c r="J64" s="485" t="str">
        <f>IF(OR($B$38='MS-Chieu'!J29, $A$38='MS-Chieu'!J29),LEFT(CHIEU!J30,FIND(":",CHIEU!J30)+1)&amp;THGV!J$4,"")</f>
        <v/>
      </c>
      <c r="K64" s="485" t="str">
        <f>IF(OR($B$38='MS-Chieu'!K29, $A$38='MS-Chieu'!K29),LEFT(CHIEU!K30,FIND(":",CHIEU!K30)+1)&amp;THGV!K$4,"")</f>
        <v/>
      </c>
      <c r="L64" s="485" t="str">
        <f>IF(OR($B$38='MS-Chieu'!L29, $A$38='MS-Chieu'!L29),LEFT(CHIEU!L30,FIND(":",CHIEU!L30)+1)&amp;THGV!L$4,"")</f>
        <v/>
      </c>
      <c r="M64" s="485" t="str">
        <f>IF(OR($B$38='MS-Chieu'!M29, $A$38='MS-Chieu'!M29),LEFT(CHIEU!M30,FIND(":",CHIEU!M30)+1)&amp;THGV!M$4,"")</f>
        <v/>
      </c>
      <c r="N64" s="485" t="str">
        <f>IF(OR($B$38='MS-Chieu'!N29, $A$38='MS-Chieu'!N29),LEFT(CHIEU!N30,FIND(":",CHIEU!N30)+1)&amp;THGV!N$4,"")</f>
        <v/>
      </c>
      <c r="O64" s="485" t="str">
        <f>IF(OR($B$38='MS-Chieu'!O29, $A$38='MS-Chieu'!O29),LEFT(CHIEU!O30,FIND(":",CHIEU!O30)+1)&amp;THGV!O$4,"")</f>
        <v/>
      </c>
      <c r="P64" s="485" t="str">
        <f>IF(OR($B$38='MS-Chieu'!P29, $A$38='MS-Chieu'!P29),LEFT(CHIEU!P30,FIND(":",CHIEU!P30)+1)&amp;THGV!P$4,"")</f>
        <v/>
      </c>
      <c r="Q64" s="485" t="str">
        <f>IF(OR($B$38='MS-Chieu'!Q29, $A$38='MS-Chieu'!Q29),LEFT(CHIEU!Q30,FIND(":",CHIEU!Q30)+1)&amp;THGV!Q$4,"")</f>
        <v/>
      </c>
      <c r="R64" s="485" t="str">
        <f>IF(OR($B$38='MS-Chieu'!R29, $A$38='MS-Chieu'!R29),LEFT(CHIEU!R30,FIND(":",CHIEU!R30)+1)&amp;THGV!R$4,"")</f>
        <v/>
      </c>
      <c r="S64" s="485" t="str">
        <f>IF(OR($B$38='MS-Chieu'!S29, $A$38='MS-Chieu'!S29),LEFT(CHIEU!S30,FIND(":",CHIEU!S30)+1)&amp;THGV!S$4,"")</f>
        <v/>
      </c>
      <c r="T64" s="485" t="str">
        <f>IF(OR($B$38='MS-Chieu'!T29, $A$38='MS-Chieu'!T29),LEFT(CHIEU!T30,FIND(":",CHIEU!T30)+1)&amp;THGV!T$4,"")</f>
        <v/>
      </c>
      <c r="U64" s="485" t="str">
        <f>IF(OR($B$38='MS-Chieu'!U29, $A$38='MS-Chieu'!U29),LEFT(CHIEU!U30,FIND(":",CHIEU!U30)+1)&amp;THGV!U$4,"")</f>
        <v/>
      </c>
      <c r="V64" s="485" t="str">
        <f>IF(OR($B$38='MS-Chieu'!V29, $A$38='MS-Chieu'!V29),LEFT(CHIEU!V30,FIND(":",CHIEU!V30)+1)&amp;THGV!V$4,"")</f>
        <v/>
      </c>
      <c r="W64" s="485" t="str">
        <f>IF(OR($B$38='MS-Chieu'!W29, $A$38='MS-Chieu'!W29),LEFT(CHIEU!W30,FIND(":",CHIEU!W30)+1)&amp;THGV!W$4,"")</f>
        <v/>
      </c>
      <c r="X64" s="485" t="str">
        <f>IF(OR($B$38='MS-Chieu'!X29, $A$38='MS-Chieu'!X29),LEFT(CHIEU!X30,FIND(":",CHIEU!X30)+1)&amp;THGV!X$4,"")</f>
        <v/>
      </c>
      <c r="Y64" s="485" t="str">
        <f>IF(OR($B$38='MS-Chieu'!Y29, $A$38='MS-Chieu'!Y29),LEFT(CHIEU!Y30,FIND(":",CHIEU!Y30)+1)&amp;THGV!Y$4,"")</f>
        <v/>
      </c>
      <c r="Z64" s="485" t="str">
        <f>IF(OR($B$38='MS-Chieu'!Z29, $A$38='MS-Chieu'!Z29),LEFT(CHIEU!Z30,FIND(":",CHIEU!Z30)+1)&amp;THGV!Z$4,"")</f>
        <v/>
      </c>
      <c r="AA64" s="485" t="str">
        <f>IF(OR($B$38='MS-Chieu'!AA29, $A$38='MS-Chieu'!AA29),LEFT(CHIEU!AA30,FIND(":",CHIEU!AA30)+1)&amp;THGV!AA$4,"")</f>
        <v/>
      </c>
      <c r="AB64" s="485" t="str">
        <f>IF(OR($B$38='MS-Chieu'!AB29, $A$38='MS-Chieu'!AB29),LEFT(CHIEU!AB30,FIND(":",CHIEU!AB30)+1)&amp;THGV!AB$4,"")</f>
        <v/>
      </c>
      <c r="AC64" s="485" t="str">
        <f>IF(OR($B$38='MS-Chieu'!AC29, $A$38='MS-Chieu'!AC29),LEFT(CHIEU!AC30,FIND(":",CHIEU!AC30)+1)&amp;THGV!AC$4,"")</f>
        <v/>
      </c>
      <c r="AD64" s="485" t="str">
        <f>IF(OR($B$38='MS-Chieu'!AD29, $A$38='MS-Chieu'!AD29),LEFT(CHIEU!AD30,FIND(":",CHIEU!AD30)+1)&amp;THGV!AD$4,"")</f>
        <v/>
      </c>
      <c r="AE64" s="485" t="str">
        <f>IF(OR($B$38='MS-Chieu'!AE29, $A$38='MS-Chieu'!AE29),LEFT(CHIEU!AE30,FIND(":",CHIEU!AE30)+1)&amp;THGV!AE$4,"")</f>
        <v/>
      </c>
      <c r="AF64" s="485" t="str">
        <f>IF(OR($B$38='MS-Chieu'!AF29, $A$38='MS-Chieu'!AF29),LEFT(CHIEU!AF30,FIND(":",CHIEU!AF30)+1)&amp;THGV!AF$4,"")</f>
        <v/>
      </c>
      <c r="AG64" s="485" t="str">
        <f>IF(OR($B$38='MS-Chieu'!AG29, $A$38='MS-Chieu'!AG29),LEFT(CHIEU!AG30,FIND(":",CHIEU!AG30)+1)&amp;THGV!AG$4,"")</f>
        <v/>
      </c>
      <c r="AH64" s="485" t="str">
        <f>IF(OR($B$38='MS-Chieu'!AH29, $A$38='MS-Chieu'!AH29),LEFT(CHIEU!AH30,FIND(":",CHIEU!AH30)+1)&amp;THGV!AH$4,"")</f>
        <v/>
      </c>
      <c r="AI64" s="485" t="str">
        <f>IF(OR($B$38='MS-Chieu'!AI29, $A$38='MS-Chieu'!AI29),LEFT(CHIEU!AI30,FIND(":",CHIEU!AI30)+1)&amp;THGV!AI$4,"")</f>
        <v/>
      </c>
      <c r="AJ64" s="485" t="str">
        <f>IF(OR($B$38='MS-Chieu'!AJ29, $A$38='MS-Chieu'!AJ29),LEFT(CHIEU!AJ30,FIND(":",CHIEU!AJ30)+1)&amp;THGV!AJ$4,"")</f>
        <v/>
      </c>
      <c r="AK64" s="485" t="str">
        <f>IF(OR($B$38='MS-Chieu'!AK29, $A$38='MS-Chieu'!AK29),LEFT(CHIEU!AK30,FIND(":",CHIEU!AK30)+1)&amp;THGV!AK$4,"")</f>
        <v/>
      </c>
      <c r="AL64" s="485" t="str">
        <f>IF(OR($B$38='MS-Chieu'!AL29, $A$38='MS-Chieu'!AL29),LEFT(CHIEU!AL30,FIND(":",CHIEU!AL30)+1)&amp;THGV!AL$4,"")</f>
        <v/>
      </c>
      <c r="AM64" s="485"/>
      <c r="AN64" s="485" t="str">
        <f t="shared" si="5"/>
        <v xml:space="preserve"> </v>
      </c>
      <c r="AO64" s="485" t="str">
        <f t="shared" si="6"/>
        <v/>
      </c>
      <c r="AP64" s="485" t="str">
        <f t="shared" si="7"/>
        <v/>
      </c>
    </row>
    <row r="65" spans="1:42" ht="15" thickBot="1" x14ac:dyDescent="0.25">
      <c r="A65" s="486"/>
      <c r="B65" s="487">
        <v>5</v>
      </c>
      <c r="C65" s="487" t="str">
        <f>IF(OR($B$38='MS-Chieu'!C30, $A$38='MS-Chieu'!C30),LEFT(CHIEU!C31,FIND(":",CHIEU!C31)+1)&amp;THGV!C$4,"")</f>
        <v/>
      </c>
      <c r="D65" s="487" t="str">
        <f>IF(OR($B$38='MS-Chieu'!D30, $A$38='MS-Chieu'!D30),LEFT(CHIEU!D31,FIND(":",CHIEU!D31)+1)&amp;THGV!D$4,"")</f>
        <v/>
      </c>
      <c r="E65" s="487" t="str">
        <f>IF(OR($B$38='MS-Chieu'!E30, $A$38='MS-Chieu'!E30),LEFT(CHIEU!E31,FIND(":",CHIEU!E31)+1)&amp;THGV!E$4,"")</f>
        <v/>
      </c>
      <c r="F65" s="487" t="str">
        <f>IF(OR($B$38='MS-Chieu'!F30, $A$38='MS-Chieu'!F30),LEFT(CHIEU!F31,FIND(":",CHIEU!F31)+1)&amp;THGV!F$4,"")</f>
        <v/>
      </c>
      <c r="G65" s="487" t="str">
        <f>IF(OR($B$38='MS-Chieu'!G30, $A$38='MS-Chieu'!G30),LEFT(CHIEU!G31,FIND(":",CHIEU!G31)+1)&amp;THGV!G$4,"")</f>
        <v/>
      </c>
      <c r="H65" s="487" t="str">
        <f>IF(OR($B$38='MS-Chieu'!H30, $A$38='MS-Chieu'!H30),LEFT(CHIEU!H31,FIND(":",CHIEU!H31)+1)&amp;THGV!H$4,"")</f>
        <v/>
      </c>
      <c r="I65" s="487" t="str">
        <f>IF(OR($B$38='MS-Chieu'!I30, $A$38='MS-Chieu'!I30),LEFT(CHIEU!I31,FIND(":",CHIEU!I31)+1)&amp;THGV!I$4,"")</f>
        <v/>
      </c>
      <c r="J65" s="487" t="str">
        <f>IF(OR($B$38='MS-Chieu'!J30, $A$38='MS-Chieu'!J30),LEFT(CHIEU!J31,FIND(":",CHIEU!J31)+1)&amp;THGV!J$4,"")</f>
        <v/>
      </c>
      <c r="K65" s="487" t="str">
        <f>IF(OR($B$38='MS-Chieu'!K30, $A$38='MS-Chieu'!K30),LEFT(CHIEU!K31,FIND(":",CHIEU!K31)+1)&amp;THGV!K$4,"")</f>
        <v/>
      </c>
      <c r="L65" s="487" t="str">
        <f>IF(OR($B$38='MS-Chieu'!L30, $A$38='MS-Chieu'!L30),LEFT(CHIEU!L31,FIND(":",CHIEU!L31)+1)&amp;THGV!L$4,"")</f>
        <v/>
      </c>
      <c r="M65" s="487" t="str">
        <f>IF(OR($B$38='MS-Chieu'!M30, $A$38='MS-Chieu'!M30),LEFT(CHIEU!M31,FIND(":",CHIEU!M31)+1)&amp;THGV!M$4,"")</f>
        <v/>
      </c>
      <c r="N65" s="487" t="str">
        <f>IF(OR($B$38='MS-Chieu'!N30, $A$38='MS-Chieu'!N30),LEFT(CHIEU!N31,FIND(":",CHIEU!N31)+1)&amp;THGV!N$4,"")</f>
        <v/>
      </c>
      <c r="O65" s="487" t="str">
        <f>IF(OR($B$38='MS-Chieu'!O30, $A$38='MS-Chieu'!O30),LEFT(CHIEU!O31,FIND(":",CHIEU!O31)+1)&amp;THGV!O$4,"")</f>
        <v/>
      </c>
      <c r="P65" s="487" t="str">
        <f>IF(OR($B$38='MS-Chieu'!P30, $A$38='MS-Chieu'!P30),LEFT(CHIEU!P31,FIND(":",CHIEU!P31)+1)&amp;THGV!P$4,"")</f>
        <v/>
      </c>
      <c r="Q65" s="487" t="str">
        <f>IF(OR($B$38='MS-Chieu'!Q30, $A$38='MS-Chieu'!Q30),LEFT(CHIEU!Q31,FIND(":",CHIEU!Q31)+1)&amp;THGV!Q$4,"")</f>
        <v/>
      </c>
      <c r="R65" s="487" t="str">
        <f>IF(OR($B$38='MS-Chieu'!R30, $A$38='MS-Chieu'!R30),LEFT(CHIEU!R31,FIND(":",CHIEU!R31)+1)&amp;THGV!R$4,"")</f>
        <v/>
      </c>
      <c r="S65" s="487" t="str">
        <f>IF(OR($B$38='MS-Chieu'!S30, $A$38='MS-Chieu'!S30),LEFT(CHIEU!S31,FIND(":",CHIEU!S31)+1)&amp;THGV!S$4,"")</f>
        <v/>
      </c>
      <c r="T65" s="487" t="str">
        <f>IF(OR($B$38='MS-Chieu'!T30, $A$38='MS-Chieu'!T30),LEFT(CHIEU!T31,FIND(":",CHIEU!T31)+1)&amp;THGV!T$4,"")</f>
        <v/>
      </c>
      <c r="U65" s="487" t="str">
        <f>IF(OR($B$38='MS-Chieu'!U30, $A$38='MS-Chieu'!U30),LEFT(CHIEU!U31,FIND(":",CHIEU!U31)+1)&amp;THGV!U$4,"")</f>
        <v/>
      </c>
      <c r="V65" s="487" t="str">
        <f>IF(OR($B$38='MS-Chieu'!V30, $A$38='MS-Chieu'!V30),LEFT(CHIEU!V31,FIND(":",CHIEU!V31)+1)&amp;THGV!V$4,"")</f>
        <v/>
      </c>
      <c r="W65" s="487" t="str">
        <f>IF(OR($B$38='MS-Chieu'!W30, $A$38='MS-Chieu'!W30),LEFT(CHIEU!W31,FIND(":",CHIEU!W31)+1)&amp;THGV!W$4,"")</f>
        <v/>
      </c>
      <c r="X65" s="487" t="str">
        <f>IF(OR($B$38='MS-Chieu'!X30, $A$38='MS-Chieu'!X30),LEFT(CHIEU!X31,FIND(":",CHIEU!X31)+1)&amp;THGV!X$4,"")</f>
        <v/>
      </c>
      <c r="Y65" s="487" t="str">
        <f>IF(OR($B$38='MS-Chieu'!Y30, $A$38='MS-Chieu'!Y30),LEFT(CHIEU!Y31,FIND(":",CHIEU!Y31)+1)&amp;THGV!Y$4,"")</f>
        <v/>
      </c>
      <c r="Z65" s="487" t="str">
        <f>IF(OR($B$38='MS-Chieu'!Z30, $A$38='MS-Chieu'!Z30),LEFT(CHIEU!Z31,FIND(":",CHIEU!Z31)+1)&amp;THGV!Z$4,"")</f>
        <v/>
      </c>
      <c r="AA65" s="487" t="str">
        <f>IF(OR($B$38='MS-Chieu'!AA30, $A$38='MS-Chieu'!AA30),LEFT(CHIEU!AA31,FIND(":",CHIEU!AA31)+1)&amp;THGV!AA$4,"")</f>
        <v/>
      </c>
      <c r="AB65" s="487" t="str">
        <f>IF(OR($B$38='MS-Chieu'!AB30, $A$38='MS-Chieu'!AB30),LEFT(CHIEU!AB31,FIND(":",CHIEU!AB31)+1)&amp;THGV!AB$4,"")</f>
        <v/>
      </c>
      <c r="AC65" s="487" t="str">
        <f>IF(OR($B$38='MS-Chieu'!AC30, $A$38='MS-Chieu'!AC30),LEFT(CHIEU!AC31,FIND(":",CHIEU!AC31)+1)&amp;THGV!AC$4,"")</f>
        <v/>
      </c>
      <c r="AD65" s="487" t="str">
        <f>IF(OR($B$38='MS-Chieu'!AD30, $A$38='MS-Chieu'!AD30),LEFT(CHIEU!AD31,FIND(":",CHIEU!AD31)+1)&amp;THGV!AD$4,"")</f>
        <v/>
      </c>
      <c r="AE65" s="487" t="str">
        <f>IF(OR($B$38='MS-Chieu'!AE30, $A$38='MS-Chieu'!AE30),LEFT(CHIEU!AE31,FIND(":",CHIEU!AE31)+1)&amp;THGV!AE$4,"")</f>
        <v/>
      </c>
      <c r="AF65" s="487" t="str">
        <f>IF(OR($B$38='MS-Chieu'!AF30, $A$38='MS-Chieu'!AF30),LEFT(CHIEU!AF31,FIND(":",CHIEU!AF31)+1)&amp;THGV!AF$4,"")</f>
        <v/>
      </c>
      <c r="AG65" s="487" t="str">
        <f>IF(OR($B$38='MS-Chieu'!AG30, $A$38='MS-Chieu'!AG30),LEFT(CHIEU!AG31,FIND(":",CHIEU!AG31)+1)&amp;THGV!AG$4,"")</f>
        <v/>
      </c>
      <c r="AH65" s="487" t="str">
        <f>IF(OR($B$38='MS-Chieu'!AH30, $A$38='MS-Chieu'!AH30),LEFT(CHIEU!AH31,FIND(":",CHIEU!AH31)+1)&amp;THGV!AH$4,"")</f>
        <v/>
      </c>
      <c r="AI65" s="487" t="str">
        <f>IF(OR($B$38='MS-Chieu'!AI30, $A$38='MS-Chieu'!AI30),LEFT(CHIEU!AI31,FIND(":",CHIEU!AI31)+1)&amp;THGV!AI$4,"")</f>
        <v/>
      </c>
      <c r="AJ65" s="487" t="str">
        <f>IF(OR($B$38='MS-Chieu'!AJ30, $A$38='MS-Chieu'!AJ30),LEFT(CHIEU!AJ31,FIND(":",CHIEU!AJ31)+1)&amp;THGV!AJ$4,"")</f>
        <v/>
      </c>
      <c r="AK65" s="487" t="str">
        <f>IF(OR($B$38='MS-Chieu'!AK30, $A$38='MS-Chieu'!AK30),LEFT(CHIEU!AK31,FIND(":",CHIEU!AK31)+1)&amp;THGV!AK$4,"")</f>
        <v/>
      </c>
      <c r="AL65" s="487" t="str">
        <f>IF(OR($B$38='MS-Chieu'!AL30, $A$38='MS-Chieu'!AL30),LEFT(CHIEU!AL31,FIND(":",CHIEU!AL31)+1)&amp;THGV!AL$4,"")</f>
        <v/>
      </c>
      <c r="AM65" s="487"/>
      <c r="AN65" s="487" t="str">
        <f t="shared" si="5"/>
        <v xml:space="preserve"> </v>
      </c>
      <c r="AO65" s="487" t="str">
        <f t="shared" si="6"/>
        <v/>
      </c>
      <c r="AP65" s="487" t="str">
        <f t="shared" si="7"/>
        <v/>
      </c>
    </row>
    <row r="66" spans="1:42" x14ac:dyDescent="0.2">
      <c r="A66" s="481" t="s">
        <v>27</v>
      </c>
      <c r="B66" s="482">
        <v>1</v>
      </c>
      <c r="C66" s="482" t="str">
        <f>IF(OR($B$38='MS-Chieu'!C31, $A$38='MS-Chieu'!C31),LEFT(CHIEU!C32,FIND(":",CHIEU!C32)+1)&amp;THGV!C$4,"")</f>
        <v/>
      </c>
      <c r="D66" s="482" t="str">
        <f>IF(OR($B$38='MS-Chieu'!D31, $A$38='MS-Chieu'!D31),LEFT(CHIEU!D32,FIND(":",CHIEU!D32)+1)&amp;THGV!D$4,"")</f>
        <v/>
      </c>
      <c r="E66" s="482" t="str">
        <f>IF(OR($B$38='MS-Chieu'!E31, $A$38='MS-Chieu'!E31),LEFT(CHIEU!E32,FIND(":",CHIEU!E32)+1)&amp;THGV!E$4,"")</f>
        <v/>
      </c>
      <c r="F66" s="482" t="str">
        <f>IF(OR($B$38='MS-Chieu'!F31, $A$38='MS-Chieu'!F31),LEFT(CHIEU!F32,FIND(":",CHIEU!F32)+1)&amp;THGV!F$4,"")</f>
        <v/>
      </c>
      <c r="G66" s="482" t="str">
        <f>IF(OR($B$38='MS-Chieu'!G31, $A$38='MS-Chieu'!G31),LEFT(CHIEU!G32,FIND(":",CHIEU!G32)+1)&amp;THGV!G$4,"")</f>
        <v/>
      </c>
      <c r="H66" s="482" t="str">
        <f>IF(OR($B$38='MS-Chieu'!H31, $A$38='MS-Chieu'!H31),LEFT(CHIEU!H32,FIND(":",CHIEU!H32)+1)&amp;THGV!H$4,"")</f>
        <v/>
      </c>
      <c r="I66" s="482" t="str">
        <f>IF(OR($B$38='MS-Chieu'!I31, $A$38='MS-Chieu'!I31),LEFT(CHIEU!I32,FIND(":",CHIEU!I32)+1)&amp;THGV!I$4,"")</f>
        <v/>
      </c>
      <c r="J66" s="482" t="str">
        <f>IF(OR($B$38='MS-Chieu'!J31, $A$38='MS-Chieu'!J31),LEFT(CHIEU!J32,FIND(":",CHIEU!J32)+1)&amp;THGV!J$4,"")</f>
        <v/>
      </c>
      <c r="K66" s="482" t="str">
        <f>IF(OR($B$38='MS-Chieu'!K31, $A$38='MS-Chieu'!K31),LEFT(CHIEU!K32,FIND(":",CHIEU!K32)+1)&amp;THGV!K$4,"")</f>
        <v/>
      </c>
      <c r="L66" s="482" t="str">
        <f>IF(OR($B$38='MS-Chieu'!L31, $A$38='MS-Chieu'!L31),LEFT(CHIEU!L32,FIND(":",CHIEU!L32)+1)&amp;THGV!L$4,"")</f>
        <v/>
      </c>
      <c r="M66" s="482" t="str">
        <f>IF(OR($B$38='MS-Chieu'!M31, $A$38='MS-Chieu'!M31),LEFT(CHIEU!M32,FIND(":",CHIEU!M32)+1)&amp;THGV!M$4,"")</f>
        <v/>
      </c>
      <c r="N66" s="482" t="str">
        <f>IF(OR($B$38='MS-Chieu'!N31, $A$38='MS-Chieu'!N31),LEFT(CHIEU!N32,FIND(":",CHIEU!N32)+1)&amp;THGV!N$4,"")</f>
        <v/>
      </c>
      <c r="O66" s="482" t="str">
        <f>IF(OR($B$38='MS-Chieu'!O31, $A$38='MS-Chieu'!O31),LEFT(CHIEU!O32,FIND(":",CHIEU!O32)+1)&amp;THGV!O$4,"")</f>
        <v/>
      </c>
      <c r="P66" s="482" t="str">
        <f>IF(OR($B$38='MS-Chieu'!P31, $A$38='MS-Chieu'!P31),LEFT(CHIEU!P32,FIND(":",CHIEU!P32)+1)&amp;THGV!P$4,"")</f>
        <v/>
      </c>
      <c r="Q66" s="482" t="str">
        <f>IF(OR($B$38='MS-Chieu'!Q31, $A$38='MS-Chieu'!Q31),LEFT(CHIEU!Q32,FIND(":",CHIEU!Q32)+1)&amp;THGV!Q$4,"")</f>
        <v/>
      </c>
      <c r="R66" s="482" t="str">
        <f>IF(OR($B$38='MS-Chieu'!R31, $A$38='MS-Chieu'!R31),LEFT(CHIEU!R32,FIND(":",CHIEU!R32)+1)&amp;THGV!R$4,"")</f>
        <v/>
      </c>
      <c r="S66" s="482" t="str">
        <f>IF(OR($B$38='MS-Chieu'!S31, $A$38='MS-Chieu'!S31),LEFT(CHIEU!S32,FIND(":",CHIEU!S32)+1)&amp;THGV!S$4,"")</f>
        <v/>
      </c>
      <c r="T66" s="482" t="str">
        <f>IF(OR($B$38='MS-Chieu'!T31, $A$38='MS-Chieu'!T31),LEFT(CHIEU!T32,FIND(":",CHIEU!T32)+1)&amp;THGV!T$4,"")</f>
        <v/>
      </c>
      <c r="U66" s="482" t="str">
        <f>IF(OR($B$38='MS-Chieu'!U31, $A$38='MS-Chieu'!U31),LEFT(CHIEU!U32,FIND(":",CHIEU!U32)+1)&amp;THGV!U$4,"")</f>
        <v/>
      </c>
      <c r="V66" s="482" t="str">
        <f>IF(OR($B$38='MS-Chieu'!V31, $A$38='MS-Chieu'!V31),LEFT(CHIEU!V32,FIND(":",CHIEU!V32)+1)&amp;THGV!V$4,"")</f>
        <v/>
      </c>
      <c r="W66" s="482" t="str">
        <f>IF(OR($B$38='MS-Chieu'!W31, $A$38='MS-Chieu'!W31),LEFT(CHIEU!W32,FIND(":",CHIEU!W32)+1)&amp;THGV!W$4,"")</f>
        <v/>
      </c>
      <c r="X66" s="482" t="str">
        <f>IF(OR($B$38='MS-Chieu'!X31, $A$38='MS-Chieu'!X31),LEFT(CHIEU!X32,FIND(":",CHIEU!X32)+1)&amp;THGV!X$4,"")</f>
        <v/>
      </c>
      <c r="Y66" s="482" t="str">
        <f>IF(OR($B$38='MS-Chieu'!Y31, $A$38='MS-Chieu'!Y31),LEFT(CHIEU!Y32,FIND(":",CHIEU!Y32)+1)&amp;THGV!Y$4,"")</f>
        <v/>
      </c>
      <c r="Z66" s="482" t="str">
        <f>IF(OR($B$38='MS-Chieu'!Z31, $A$38='MS-Chieu'!Z31),LEFT(CHIEU!Z32,FIND(":",CHIEU!Z32)+1)&amp;THGV!Z$4,"")</f>
        <v/>
      </c>
      <c r="AA66" s="482" t="str">
        <f>IF(OR($B$38='MS-Chieu'!AA31, $A$38='MS-Chieu'!AA31),LEFT(CHIEU!AA32,FIND(":",CHIEU!AA32)+1)&amp;THGV!AA$4,"")</f>
        <v/>
      </c>
      <c r="AB66" s="482" t="str">
        <f>IF(OR($B$38='MS-Chieu'!AB31, $A$38='MS-Chieu'!AB31),LEFT(CHIEU!AB32,FIND(":",CHIEU!AB32)+1)&amp;THGV!AB$4,"")</f>
        <v/>
      </c>
      <c r="AC66" s="482" t="str">
        <f>IF(OR($B$38='MS-Chieu'!AC31, $A$38='MS-Chieu'!AC31),LEFT(CHIEU!AC32,FIND(":",CHIEU!AC32)+1)&amp;THGV!AC$4,"")</f>
        <v/>
      </c>
      <c r="AD66" s="482" t="str">
        <f>IF(OR($B$38='MS-Chieu'!AD31, $A$38='MS-Chieu'!AD31),LEFT(CHIEU!AD32,FIND(":",CHIEU!AD32)+1)&amp;THGV!AD$4,"")</f>
        <v/>
      </c>
      <c r="AE66" s="482" t="str">
        <f>IF(OR($B$38='MS-Chieu'!AE31, $A$38='MS-Chieu'!AE31),LEFT(CHIEU!AE32,FIND(":",CHIEU!AE32)+1)&amp;THGV!AE$4,"")</f>
        <v/>
      </c>
      <c r="AF66" s="482" t="str">
        <f>IF(OR($B$38='MS-Chieu'!AF31, $A$38='MS-Chieu'!AF31),LEFT(CHIEU!AF32,FIND(":",CHIEU!AF32)+1)&amp;THGV!AF$4,"")</f>
        <v/>
      </c>
      <c r="AG66" s="482" t="str">
        <f>IF(OR($B$38='MS-Chieu'!AG31, $A$38='MS-Chieu'!AG31),LEFT(CHIEU!AG32,FIND(":",CHIEU!AG32)+1)&amp;THGV!AG$4,"")</f>
        <v/>
      </c>
      <c r="AH66" s="482" t="str">
        <f>IF(OR($B$38='MS-Chieu'!AH31, $A$38='MS-Chieu'!AH31),LEFT(CHIEU!AH32,FIND(":",CHIEU!AH32)+1)&amp;THGV!AH$4,"")</f>
        <v/>
      </c>
      <c r="AI66" s="482" t="str">
        <f>IF(OR($B$38='MS-Chieu'!AI31, $A$38='MS-Chieu'!AI31),LEFT(CHIEU!AI32,FIND(":",CHIEU!AI32)+1)&amp;THGV!AI$4,"")</f>
        <v/>
      </c>
      <c r="AJ66" s="482" t="str">
        <f>IF(OR($B$38='MS-Chieu'!AJ31, $A$38='MS-Chieu'!AJ31),LEFT(CHIEU!AJ32,FIND(":",CHIEU!AJ32)+1)&amp;THGV!AJ$4,"")</f>
        <v/>
      </c>
      <c r="AK66" s="482" t="str">
        <f>IF(OR($B$38='MS-Chieu'!AK31, $A$38='MS-Chieu'!AK31),LEFT(CHIEU!AK32,FIND(":",CHIEU!AK32)+1)&amp;THGV!AK$4,"")</f>
        <v/>
      </c>
      <c r="AL66" s="482" t="str">
        <f>IF(OR($B$38='MS-Chieu'!AL31, $A$38='MS-Chieu'!AL31),LEFT(CHIEU!AL32,FIND(":",CHIEU!AL32)+1)&amp;THGV!AL$4,"")</f>
        <v/>
      </c>
      <c r="AM66" s="482"/>
      <c r="AN66" s="482" t="str">
        <f t="shared" si="5"/>
        <v xml:space="preserve"> </v>
      </c>
      <c r="AO66" s="482" t="str">
        <f t="shared" si="6"/>
        <v/>
      </c>
      <c r="AP66" s="482" t="str">
        <f t="shared" si="7"/>
        <v/>
      </c>
    </row>
    <row r="67" spans="1:42" x14ac:dyDescent="0.2">
      <c r="A67" s="484"/>
      <c r="B67" s="485">
        <v>2</v>
      </c>
      <c r="C67" s="485" t="str">
        <f>IF(OR($B$38='MS-Chieu'!C32, $A$38='MS-Chieu'!C32),LEFT(CHIEU!C33,FIND(":",CHIEU!C33)+1)&amp;THGV!C$4,"")</f>
        <v/>
      </c>
      <c r="D67" s="485" t="str">
        <f>IF(OR($B$38='MS-Chieu'!D32, $A$38='MS-Chieu'!D32),LEFT(CHIEU!D33,FIND(":",CHIEU!D33)+1)&amp;THGV!D$4,"")</f>
        <v/>
      </c>
      <c r="E67" s="485" t="str">
        <f>IF(OR($B$38='MS-Chieu'!E32, $A$38='MS-Chieu'!E32),LEFT(CHIEU!E33,FIND(":",CHIEU!E33)+1)&amp;THGV!E$4,"")</f>
        <v/>
      </c>
      <c r="F67" s="485" t="str">
        <f>IF(OR($B$38='MS-Chieu'!F32, $A$38='MS-Chieu'!F32),LEFT(CHIEU!F33,FIND(":",CHIEU!F33)+1)&amp;THGV!F$4,"")</f>
        <v/>
      </c>
      <c r="G67" s="485" t="str">
        <f>IF(OR($B$38='MS-Chieu'!G32, $A$38='MS-Chieu'!G32),LEFT(CHIEU!G33,FIND(":",CHIEU!G33)+1)&amp;THGV!G$4,"")</f>
        <v/>
      </c>
      <c r="H67" s="485" t="str">
        <f>IF(OR($B$38='MS-Chieu'!H32, $A$38='MS-Chieu'!H32),LEFT(CHIEU!H33,FIND(":",CHIEU!H33)+1)&amp;THGV!H$4,"")</f>
        <v/>
      </c>
      <c r="I67" s="485" t="str">
        <f>IF(OR($B$38='MS-Chieu'!I32, $A$38='MS-Chieu'!I32),LEFT(CHIEU!I33,FIND(":",CHIEU!I33)+1)&amp;THGV!I$4,"")</f>
        <v/>
      </c>
      <c r="J67" s="485" t="str">
        <f>IF(OR($B$38='MS-Chieu'!J32, $A$38='MS-Chieu'!J32),LEFT(CHIEU!J33,FIND(":",CHIEU!J33)+1)&amp;THGV!J$4,"")</f>
        <v/>
      </c>
      <c r="K67" s="485" t="str">
        <f>IF(OR($B$38='MS-Chieu'!K32, $A$38='MS-Chieu'!K32),LEFT(CHIEU!K33,FIND(":",CHIEU!K33)+1)&amp;THGV!K$4,"")</f>
        <v/>
      </c>
      <c r="L67" s="485" t="str">
        <f>IF(OR($B$38='MS-Chieu'!L32, $A$38='MS-Chieu'!L32),LEFT(CHIEU!L33,FIND(":",CHIEU!L33)+1)&amp;THGV!L$4,"")</f>
        <v/>
      </c>
      <c r="M67" s="485" t="str">
        <f>IF(OR($B$38='MS-Chieu'!M32, $A$38='MS-Chieu'!M32),LEFT(CHIEU!M33,FIND(":",CHIEU!M33)+1)&amp;THGV!M$4,"")</f>
        <v/>
      </c>
      <c r="N67" s="485" t="str">
        <f>IF(OR($B$38='MS-Chieu'!N32, $A$38='MS-Chieu'!N32),LEFT(CHIEU!N33,FIND(":",CHIEU!N33)+1)&amp;THGV!N$4,"")</f>
        <v/>
      </c>
      <c r="O67" s="485" t="str">
        <f>IF(OR($B$38='MS-Chieu'!O32, $A$38='MS-Chieu'!O32),LEFT(CHIEU!O33,FIND(":",CHIEU!O33)+1)&amp;THGV!O$4,"")</f>
        <v/>
      </c>
      <c r="P67" s="485" t="str">
        <f>IF(OR($B$38='MS-Chieu'!P32, $A$38='MS-Chieu'!P32),LEFT(CHIEU!P33,FIND(":",CHIEU!P33)+1)&amp;THGV!P$4,"")</f>
        <v/>
      </c>
      <c r="Q67" s="485" t="str">
        <f>IF(OR($B$38='MS-Chieu'!Q32, $A$38='MS-Chieu'!Q32),LEFT(CHIEU!Q33,FIND(":",CHIEU!Q33)+1)&amp;THGV!Q$4,"")</f>
        <v/>
      </c>
      <c r="R67" s="485" t="str">
        <f>IF(OR($B$38='MS-Chieu'!R32, $A$38='MS-Chieu'!R32),LEFT(CHIEU!R33,FIND(":",CHIEU!R33)+1)&amp;THGV!R$4,"")</f>
        <v/>
      </c>
      <c r="S67" s="485" t="str">
        <f>IF(OR($B$38='MS-Chieu'!S32, $A$38='MS-Chieu'!S32),LEFT(CHIEU!S33,FIND(":",CHIEU!S33)+1)&amp;THGV!S$4,"")</f>
        <v/>
      </c>
      <c r="T67" s="485" t="str">
        <f>IF(OR($B$38='MS-Chieu'!T32, $A$38='MS-Chieu'!T32),LEFT(CHIEU!T33,FIND(":",CHIEU!T33)+1)&amp;THGV!T$4,"")</f>
        <v/>
      </c>
      <c r="U67" s="485" t="str">
        <f>IF(OR($B$38='MS-Chieu'!U32, $A$38='MS-Chieu'!U32),LEFT(CHIEU!U33,FIND(":",CHIEU!U33)+1)&amp;THGV!U$4,"")</f>
        <v/>
      </c>
      <c r="V67" s="485" t="str">
        <f>IF(OR($B$38='MS-Chieu'!V32, $A$38='MS-Chieu'!V32),LEFT(CHIEU!V33,FIND(":",CHIEU!V33)+1)&amp;THGV!V$4,"")</f>
        <v/>
      </c>
      <c r="W67" s="485" t="str">
        <f>IF(OR($B$38='MS-Chieu'!W32, $A$38='MS-Chieu'!W32),LEFT(CHIEU!W33,FIND(":",CHIEU!W33)+1)&amp;THGV!W$4,"")</f>
        <v/>
      </c>
      <c r="X67" s="485" t="str">
        <f>IF(OR($B$38='MS-Chieu'!X32, $A$38='MS-Chieu'!X32),LEFT(CHIEU!X33,FIND(":",CHIEU!X33)+1)&amp;THGV!X$4,"")</f>
        <v/>
      </c>
      <c r="Y67" s="485" t="str">
        <f>IF(OR($B$38='MS-Chieu'!Y32, $A$38='MS-Chieu'!Y32),LEFT(CHIEU!Y33,FIND(":",CHIEU!Y33)+1)&amp;THGV!Y$4,"")</f>
        <v/>
      </c>
      <c r="Z67" s="485" t="str">
        <f>IF(OR($B$38='MS-Chieu'!Z32, $A$38='MS-Chieu'!Z32),LEFT(CHIEU!Z33,FIND(":",CHIEU!Z33)+1)&amp;THGV!Z$4,"")</f>
        <v/>
      </c>
      <c r="AA67" s="485" t="str">
        <f>IF(OR($B$38='MS-Chieu'!AA32, $A$38='MS-Chieu'!AA32),LEFT(CHIEU!AA33,FIND(":",CHIEU!AA33)+1)&amp;THGV!AA$4,"")</f>
        <v/>
      </c>
      <c r="AB67" s="485" t="str">
        <f>IF(OR($B$38='MS-Chieu'!AB32, $A$38='MS-Chieu'!AB32),LEFT(CHIEU!AB33,FIND(":",CHIEU!AB33)+1)&amp;THGV!AB$4,"")</f>
        <v/>
      </c>
      <c r="AC67" s="485" t="str">
        <f>IF(OR($B$38='MS-Chieu'!AC32, $A$38='MS-Chieu'!AC32),LEFT(CHIEU!AC33,FIND(":",CHIEU!AC33)+1)&amp;THGV!AC$4,"")</f>
        <v/>
      </c>
      <c r="AD67" s="485" t="str">
        <f>IF(OR($B$38='MS-Chieu'!AD32, $A$38='MS-Chieu'!AD32),LEFT(CHIEU!AD33,FIND(":",CHIEU!AD33)+1)&amp;THGV!AD$4,"")</f>
        <v/>
      </c>
      <c r="AE67" s="485" t="str">
        <f>IF(OR($B$38='MS-Chieu'!AE32, $A$38='MS-Chieu'!AE32),LEFT(CHIEU!AE33,FIND(":",CHIEU!AE33)+1)&amp;THGV!AE$4,"")</f>
        <v/>
      </c>
      <c r="AF67" s="485" t="str">
        <f>IF(OR($B$38='MS-Chieu'!AF32, $A$38='MS-Chieu'!AF32),LEFT(CHIEU!AF33,FIND(":",CHIEU!AF33)+1)&amp;THGV!AF$4,"")</f>
        <v/>
      </c>
      <c r="AG67" s="485" t="str">
        <f>IF(OR($B$38='MS-Chieu'!AG32, $A$38='MS-Chieu'!AG32),LEFT(CHIEU!AG33,FIND(":",CHIEU!AG33)+1)&amp;THGV!AG$4,"")</f>
        <v/>
      </c>
      <c r="AH67" s="485" t="str">
        <f>IF(OR($B$38='MS-Chieu'!AH32, $A$38='MS-Chieu'!AH32),LEFT(CHIEU!AH33,FIND(":",CHIEU!AH33)+1)&amp;THGV!AH$4,"")</f>
        <v/>
      </c>
      <c r="AI67" s="485" t="str">
        <f>IF(OR($B$38='MS-Chieu'!AI32, $A$38='MS-Chieu'!AI32),LEFT(CHIEU!AI33,FIND(":",CHIEU!AI33)+1)&amp;THGV!AI$4,"")</f>
        <v/>
      </c>
      <c r="AJ67" s="485" t="str">
        <f>IF(OR($B$38='MS-Chieu'!AJ32, $A$38='MS-Chieu'!AJ32),LEFT(CHIEU!AJ33,FIND(":",CHIEU!AJ33)+1)&amp;THGV!AJ$4,"")</f>
        <v/>
      </c>
      <c r="AK67" s="485" t="str">
        <f>IF(OR($B$38='MS-Chieu'!AK32, $A$38='MS-Chieu'!AK32),LEFT(CHIEU!AK33,FIND(":",CHIEU!AK33)+1)&amp;THGV!AK$4,"")</f>
        <v/>
      </c>
      <c r="AL67" s="485" t="str">
        <f>IF(OR($B$38='MS-Chieu'!AL32, $A$38='MS-Chieu'!AL32),LEFT(CHIEU!AL33,FIND(":",CHIEU!AL33)+1)&amp;THGV!AL$4,"")</f>
        <v/>
      </c>
      <c r="AM67" s="485"/>
      <c r="AN67" s="485" t="str">
        <f t="shared" si="5"/>
        <v xml:space="preserve"> </v>
      </c>
      <c r="AO67" s="485" t="str">
        <f t="shared" si="6"/>
        <v/>
      </c>
      <c r="AP67" s="485" t="str">
        <f t="shared" si="7"/>
        <v/>
      </c>
    </row>
    <row r="68" spans="1:42" x14ac:dyDescent="0.2">
      <c r="A68" s="484"/>
      <c r="B68" s="485">
        <v>3</v>
      </c>
      <c r="C68" s="485" t="str">
        <f>IF(OR($B$38='MS-Chieu'!C33, $A$38='MS-Chieu'!C33),LEFT(CHIEU!C34,FIND(":",CHIEU!C34)+1)&amp;THGV!C$4,"")</f>
        <v/>
      </c>
      <c r="D68" s="485" t="str">
        <f>IF(OR($B$38='MS-Chieu'!D33, $A$38='MS-Chieu'!D33),LEFT(CHIEU!D34,FIND(":",CHIEU!D34)+1)&amp;THGV!D$4,"")</f>
        <v/>
      </c>
      <c r="E68" s="485" t="str">
        <f>IF(OR($B$38='MS-Chieu'!E33, $A$38='MS-Chieu'!E33),LEFT(CHIEU!E34,FIND(":",CHIEU!E34)+1)&amp;THGV!E$4,"")</f>
        <v/>
      </c>
      <c r="F68" s="485" t="str">
        <f>IF(OR($B$38='MS-Chieu'!F33, $A$38='MS-Chieu'!F33),LEFT(CHIEU!F34,FIND(":",CHIEU!F34)+1)&amp;THGV!F$4,"")</f>
        <v/>
      </c>
      <c r="G68" s="485" t="str">
        <f>IF(OR($B$38='MS-Chieu'!G33, $A$38='MS-Chieu'!G33),LEFT(CHIEU!G34,FIND(":",CHIEU!G34)+1)&amp;THGV!G$4,"")</f>
        <v/>
      </c>
      <c r="H68" s="485" t="str">
        <f>IF(OR($B$38='MS-Chieu'!H33, $A$38='MS-Chieu'!H33),LEFT(CHIEU!H34,FIND(":",CHIEU!H34)+1)&amp;THGV!H$4,"")</f>
        <v/>
      </c>
      <c r="I68" s="485" t="str">
        <f>IF(OR($B$38='MS-Chieu'!I33, $A$38='MS-Chieu'!I33),LEFT(CHIEU!I34,FIND(":",CHIEU!I34)+1)&amp;THGV!I$4,"")</f>
        <v/>
      </c>
      <c r="J68" s="485" t="str">
        <f>IF(OR($B$38='MS-Chieu'!J33, $A$38='MS-Chieu'!J33),LEFT(CHIEU!J34,FIND(":",CHIEU!J34)+1)&amp;THGV!J$4,"")</f>
        <v/>
      </c>
      <c r="K68" s="485" t="str">
        <f>IF(OR($B$38='MS-Chieu'!K33, $A$38='MS-Chieu'!K33),LEFT(CHIEU!K34,FIND(":",CHIEU!K34)+1)&amp;THGV!K$4,"")</f>
        <v/>
      </c>
      <c r="L68" s="485" t="str">
        <f>IF(OR($B$38='MS-Chieu'!L33, $A$38='MS-Chieu'!L33),LEFT(CHIEU!L34,FIND(":",CHIEU!L34)+1)&amp;THGV!L$4,"")</f>
        <v/>
      </c>
      <c r="M68" s="485" t="str">
        <f>IF(OR($B$38='MS-Chieu'!M33, $A$38='MS-Chieu'!M33),LEFT(CHIEU!M34,FIND(":",CHIEU!M34)+1)&amp;THGV!M$4,"")</f>
        <v/>
      </c>
      <c r="N68" s="485" t="str">
        <f>IF(OR($B$38='MS-Chieu'!N33, $A$38='MS-Chieu'!N33),LEFT(CHIEU!N34,FIND(":",CHIEU!N34)+1)&amp;THGV!N$4,"")</f>
        <v/>
      </c>
      <c r="O68" s="485" t="str">
        <f>IF(OR($B$38='MS-Chieu'!O33, $A$38='MS-Chieu'!O33),LEFT(CHIEU!O34,FIND(":",CHIEU!O34)+1)&amp;THGV!O$4,"")</f>
        <v/>
      </c>
      <c r="P68" s="485" t="str">
        <f>IF(OR($B$38='MS-Chieu'!P33, $A$38='MS-Chieu'!P33),LEFT(CHIEU!P34,FIND(":",CHIEU!P34)+1)&amp;THGV!P$4,"")</f>
        <v/>
      </c>
      <c r="Q68" s="485" t="str">
        <f>IF(OR($B$38='MS-Chieu'!Q33, $A$38='MS-Chieu'!Q33),LEFT(CHIEU!Q34,FIND(":",CHIEU!Q34)+1)&amp;THGV!Q$4,"")</f>
        <v/>
      </c>
      <c r="R68" s="485" t="str">
        <f>IF(OR($B$38='MS-Chieu'!R33, $A$38='MS-Chieu'!R33),LEFT(CHIEU!R34,FIND(":",CHIEU!R34)+1)&amp;THGV!R$4,"")</f>
        <v/>
      </c>
      <c r="S68" s="485" t="str">
        <f>IF(OR($B$38='MS-Chieu'!S33, $A$38='MS-Chieu'!S33),LEFT(CHIEU!S34,FIND(":",CHIEU!S34)+1)&amp;THGV!S$4,"")</f>
        <v/>
      </c>
      <c r="T68" s="485" t="str">
        <f>IF(OR($B$38='MS-Chieu'!T33, $A$38='MS-Chieu'!T33),LEFT(CHIEU!T34,FIND(":",CHIEU!T34)+1)&amp;THGV!T$4,"")</f>
        <v/>
      </c>
      <c r="U68" s="485" t="str">
        <f>IF(OR($B$38='MS-Chieu'!U33, $A$38='MS-Chieu'!U33),LEFT(CHIEU!U34,FIND(":",CHIEU!U34)+1)&amp;THGV!U$4,"")</f>
        <v/>
      </c>
      <c r="V68" s="485" t="str">
        <f>IF(OR($B$38='MS-Chieu'!V33, $A$38='MS-Chieu'!V33),LEFT(CHIEU!V34,FIND(":",CHIEU!V34)+1)&amp;THGV!V$4,"")</f>
        <v/>
      </c>
      <c r="W68" s="485" t="str">
        <f>IF(OR($B$38='MS-Chieu'!W33, $A$38='MS-Chieu'!W33),LEFT(CHIEU!W34,FIND(":",CHIEU!W34)+1)&amp;THGV!W$4,"")</f>
        <v/>
      </c>
      <c r="X68" s="485" t="str">
        <f>IF(OR($B$38='MS-Chieu'!X33, $A$38='MS-Chieu'!X33),LEFT(CHIEU!X34,FIND(":",CHIEU!X34)+1)&amp;THGV!X$4,"")</f>
        <v/>
      </c>
      <c r="Y68" s="485" t="str">
        <f>IF(OR($B$38='MS-Chieu'!Y33, $A$38='MS-Chieu'!Y33),LEFT(CHIEU!Y34,FIND(":",CHIEU!Y34)+1)&amp;THGV!Y$4,"")</f>
        <v/>
      </c>
      <c r="Z68" s="485" t="str">
        <f>IF(OR($B$38='MS-Chieu'!Z33, $A$38='MS-Chieu'!Z33),LEFT(CHIEU!Z34,FIND(":",CHIEU!Z34)+1)&amp;THGV!Z$4,"")</f>
        <v/>
      </c>
      <c r="AA68" s="485" t="str">
        <f>IF(OR($B$38='MS-Chieu'!AA33, $A$38='MS-Chieu'!AA33),LEFT(CHIEU!AA34,FIND(":",CHIEU!AA34)+1)&amp;THGV!AA$4,"")</f>
        <v/>
      </c>
      <c r="AB68" s="485" t="str">
        <f>IF(OR($B$38='MS-Chieu'!AB33, $A$38='MS-Chieu'!AB33),LEFT(CHIEU!AB34,FIND(":",CHIEU!AB34)+1)&amp;THGV!AB$4,"")</f>
        <v/>
      </c>
      <c r="AC68" s="485" t="str">
        <f>IF(OR($B$38='MS-Chieu'!AC33, $A$38='MS-Chieu'!AC33),LEFT(CHIEU!AC34,FIND(":",CHIEU!AC34)+1)&amp;THGV!AC$4,"")</f>
        <v/>
      </c>
      <c r="AD68" s="485" t="str">
        <f>IF(OR($B$38='MS-Chieu'!AD33, $A$38='MS-Chieu'!AD33),LEFT(CHIEU!AD34,FIND(":",CHIEU!AD34)+1)&amp;THGV!AD$4,"")</f>
        <v/>
      </c>
      <c r="AE68" s="485" t="str">
        <f>IF(OR($B$38='MS-Chieu'!AE33, $A$38='MS-Chieu'!AE33),LEFT(CHIEU!AE34,FIND(":",CHIEU!AE34)+1)&amp;THGV!AE$4,"")</f>
        <v/>
      </c>
      <c r="AF68" s="485" t="str">
        <f>IF(OR($B$38='MS-Chieu'!AF33, $A$38='MS-Chieu'!AF33),LEFT(CHIEU!AF34,FIND(":",CHIEU!AF34)+1)&amp;THGV!AF$4,"")</f>
        <v/>
      </c>
      <c r="AG68" s="485" t="str">
        <f>IF(OR($B$38='MS-Chieu'!AG33, $A$38='MS-Chieu'!AG33),LEFT(CHIEU!AG34,FIND(":",CHIEU!AG34)+1)&amp;THGV!AG$4,"")</f>
        <v/>
      </c>
      <c r="AH68" s="485" t="str">
        <f>IF(OR($B$38='MS-Chieu'!AH33, $A$38='MS-Chieu'!AH33),LEFT(CHIEU!AH34,FIND(":",CHIEU!AH34)+1)&amp;THGV!AH$4,"")</f>
        <v/>
      </c>
      <c r="AI68" s="485" t="str">
        <f>IF(OR($B$38='MS-Chieu'!AI33, $A$38='MS-Chieu'!AI33),LEFT(CHIEU!AI34,FIND(":",CHIEU!AI34)+1)&amp;THGV!AI$4,"")</f>
        <v/>
      </c>
      <c r="AJ68" s="485" t="str">
        <f>IF(OR($B$38='MS-Chieu'!AJ33, $A$38='MS-Chieu'!AJ33),LEFT(CHIEU!AJ34,FIND(":",CHIEU!AJ34)+1)&amp;THGV!AJ$4,"")</f>
        <v/>
      </c>
      <c r="AK68" s="485" t="str">
        <f>IF(OR($B$38='MS-Chieu'!AK33, $A$38='MS-Chieu'!AK33),LEFT(CHIEU!AK34,FIND(":",CHIEU!AK34)+1)&amp;THGV!AK$4,"")</f>
        <v/>
      </c>
      <c r="AL68" s="485" t="str">
        <f>IF(OR($B$38='MS-Chieu'!AL33, $A$38='MS-Chieu'!AL33),LEFT(CHIEU!AL34,FIND(":",CHIEU!AL34)+1)&amp;THGV!AL$4,"")</f>
        <v/>
      </c>
      <c r="AM68" s="485"/>
      <c r="AN68" s="485" t="str">
        <f t="shared" si="5"/>
        <v xml:space="preserve"> </v>
      </c>
      <c r="AO68" s="485" t="str">
        <f t="shared" si="6"/>
        <v/>
      </c>
      <c r="AP68" s="485" t="str">
        <f t="shared" si="7"/>
        <v/>
      </c>
    </row>
    <row r="69" spans="1:42" x14ac:dyDescent="0.2">
      <c r="A69" s="484"/>
      <c r="B69" s="485">
        <v>4</v>
      </c>
      <c r="C69" s="485" t="str">
        <f>IF(OR($B$38='MS-Chieu'!C34, $A$38='MS-Chieu'!C34),LEFT(CHIEU!C35,FIND(":",CHIEU!C35)+1)&amp;THGV!C$4,"")</f>
        <v/>
      </c>
      <c r="D69" s="485" t="str">
        <f>IF(OR($B$38='MS-Chieu'!D34, $A$38='MS-Chieu'!D34),LEFT(CHIEU!D35,FIND(":",CHIEU!D35)+1)&amp;THGV!D$4,"")</f>
        <v/>
      </c>
      <c r="E69" s="485" t="str">
        <f>IF(OR($B$38='MS-Chieu'!E34, $A$38='MS-Chieu'!E34),LEFT(CHIEU!E35,FIND(":",CHIEU!E35)+1)&amp;THGV!E$4,"")</f>
        <v/>
      </c>
      <c r="F69" s="485" t="str">
        <f>IF(OR($B$38='MS-Chieu'!F34, $A$38='MS-Chieu'!F34),LEFT(CHIEU!F35,FIND(":",CHIEU!F35)+1)&amp;THGV!F$4,"")</f>
        <v/>
      </c>
      <c r="G69" s="485" t="str">
        <f>IF(OR($B$38='MS-Chieu'!G34, $A$38='MS-Chieu'!G34),LEFT(CHIEU!G35,FIND(":",CHIEU!G35)+1)&amp;THGV!G$4,"")</f>
        <v/>
      </c>
      <c r="H69" s="485" t="str">
        <f>IF(OR($B$38='MS-Chieu'!H34, $A$38='MS-Chieu'!H34),LEFT(CHIEU!H35,FIND(":",CHIEU!H35)+1)&amp;THGV!H$4,"")</f>
        <v/>
      </c>
      <c r="I69" s="485" t="str">
        <f>IF(OR($B$38='MS-Chieu'!I34, $A$38='MS-Chieu'!I34),LEFT(CHIEU!I35,FIND(":",CHIEU!I35)+1)&amp;THGV!I$4,"")</f>
        <v/>
      </c>
      <c r="J69" s="485" t="str">
        <f>IF(OR($B$38='MS-Chieu'!J34, $A$38='MS-Chieu'!J34),LEFT(CHIEU!J35,FIND(":",CHIEU!J35)+1)&amp;THGV!J$4,"")</f>
        <v/>
      </c>
      <c r="K69" s="485" t="str">
        <f>IF(OR($B$38='MS-Chieu'!K34, $A$38='MS-Chieu'!K34),LEFT(CHIEU!K35,FIND(":",CHIEU!K35)+1)&amp;THGV!K$4,"")</f>
        <v/>
      </c>
      <c r="L69" s="485" t="str">
        <f>IF(OR($B$38='MS-Chieu'!L34, $A$38='MS-Chieu'!L34),LEFT(CHIEU!L35,FIND(":",CHIEU!L35)+1)&amp;THGV!L$4,"")</f>
        <v/>
      </c>
      <c r="M69" s="485" t="str">
        <f>IF(OR($B$38='MS-Chieu'!M34, $A$38='MS-Chieu'!M34),LEFT(CHIEU!M35,FIND(":",CHIEU!M35)+1)&amp;THGV!M$4,"")</f>
        <v/>
      </c>
      <c r="N69" s="485" t="str">
        <f>IF(OR($B$38='MS-Chieu'!N34, $A$38='MS-Chieu'!N34),LEFT(CHIEU!N35,FIND(":",CHIEU!N35)+1)&amp;THGV!N$4,"")</f>
        <v/>
      </c>
      <c r="O69" s="485" t="str">
        <f>IF(OR($B$38='MS-Chieu'!O34, $A$38='MS-Chieu'!O34),LEFT(CHIEU!O35,FIND(":",CHIEU!O35)+1)&amp;THGV!O$4,"")</f>
        <v/>
      </c>
      <c r="P69" s="485" t="str">
        <f>IF(OR($B$38='MS-Chieu'!P34, $A$38='MS-Chieu'!P34),LEFT(CHIEU!P35,FIND(":",CHIEU!P35)+1)&amp;THGV!P$4,"")</f>
        <v/>
      </c>
      <c r="Q69" s="485" t="str">
        <f>IF(OR($B$38='MS-Chieu'!Q34, $A$38='MS-Chieu'!Q34),LEFT(CHIEU!Q35,FIND(":",CHIEU!Q35)+1)&amp;THGV!Q$4,"")</f>
        <v/>
      </c>
      <c r="R69" s="485" t="str">
        <f>IF(OR($B$38='MS-Chieu'!R34, $A$38='MS-Chieu'!R34),LEFT(CHIEU!R35,FIND(":",CHIEU!R35)+1)&amp;THGV!R$4,"")</f>
        <v/>
      </c>
      <c r="S69" s="485" t="str">
        <f>IF(OR($B$38='MS-Chieu'!S34, $A$38='MS-Chieu'!S34),LEFT(CHIEU!S35,FIND(":",CHIEU!S35)+1)&amp;THGV!S$4,"")</f>
        <v/>
      </c>
      <c r="T69" s="485" t="str">
        <f>IF(OR($B$38='MS-Chieu'!T34, $A$38='MS-Chieu'!T34),LEFT(CHIEU!T35,FIND(":",CHIEU!T35)+1)&amp;THGV!T$4,"")</f>
        <v/>
      </c>
      <c r="U69" s="485" t="str">
        <f>IF(OR($B$38='MS-Chieu'!U34, $A$38='MS-Chieu'!U34),LEFT(CHIEU!U35,FIND(":",CHIEU!U35)+1)&amp;THGV!U$4,"")</f>
        <v/>
      </c>
      <c r="V69" s="485" t="str">
        <f>IF(OR($B$38='MS-Chieu'!V34, $A$38='MS-Chieu'!V34),LEFT(CHIEU!V35,FIND(":",CHIEU!V35)+1)&amp;THGV!V$4,"")</f>
        <v/>
      </c>
      <c r="W69" s="485" t="str">
        <f>IF(OR($B$38='MS-Chieu'!W34, $A$38='MS-Chieu'!W34),LEFT(CHIEU!W35,FIND(":",CHIEU!W35)+1)&amp;THGV!W$4,"")</f>
        <v/>
      </c>
      <c r="X69" s="485" t="str">
        <f>IF(OR($B$38='MS-Chieu'!X34, $A$38='MS-Chieu'!X34),LEFT(CHIEU!X35,FIND(":",CHIEU!X35)+1)&amp;THGV!X$4,"")</f>
        <v/>
      </c>
      <c r="Y69" s="485" t="str">
        <f>IF(OR($B$38='MS-Chieu'!Y34, $A$38='MS-Chieu'!Y34),LEFT(CHIEU!Y35,FIND(":",CHIEU!Y35)+1)&amp;THGV!Y$4,"")</f>
        <v/>
      </c>
      <c r="Z69" s="485" t="str">
        <f>IF(OR($B$38='MS-Chieu'!Z34, $A$38='MS-Chieu'!Z34),LEFT(CHIEU!Z35,FIND(":",CHIEU!Z35)+1)&amp;THGV!Z$4,"")</f>
        <v/>
      </c>
      <c r="AA69" s="485" t="str">
        <f>IF(OR($B$38='MS-Chieu'!AA34, $A$38='MS-Chieu'!AA34),LEFT(CHIEU!AA35,FIND(":",CHIEU!AA35)+1)&amp;THGV!AA$4,"")</f>
        <v/>
      </c>
      <c r="AB69" s="485" t="str">
        <f>IF(OR($B$38='MS-Chieu'!AB34, $A$38='MS-Chieu'!AB34),LEFT(CHIEU!AB35,FIND(":",CHIEU!AB35)+1)&amp;THGV!AB$4,"")</f>
        <v/>
      </c>
      <c r="AC69" s="485" t="str">
        <f>IF(OR($B$38='MS-Chieu'!AC34, $A$38='MS-Chieu'!AC34),LEFT(CHIEU!AC35,FIND(":",CHIEU!AC35)+1)&amp;THGV!AC$4,"")</f>
        <v/>
      </c>
      <c r="AD69" s="485" t="str">
        <f>IF(OR($B$38='MS-Chieu'!AD34, $A$38='MS-Chieu'!AD34),LEFT(CHIEU!AD35,FIND(":",CHIEU!AD35)+1)&amp;THGV!AD$4,"")</f>
        <v/>
      </c>
      <c r="AE69" s="485" t="str">
        <f>IF(OR($B$38='MS-Chieu'!AE34, $A$38='MS-Chieu'!AE34),LEFT(CHIEU!AE35,FIND(":",CHIEU!AE35)+1)&amp;THGV!AE$4,"")</f>
        <v/>
      </c>
      <c r="AF69" s="485" t="str">
        <f>IF(OR($B$38='MS-Chieu'!AF34, $A$38='MS-Chieu'!AF34),LEFT(CHIEU!AF35,FIND(":",CHIEU!AF35)+1)&amp;THGV!AF$4,"")</f>
        <v/>
      </c>
      <c r="AG69" s="485" t="str">
        <f>IF(OR($B$38='MS-Chieu'!AG34, $A$38='MS-Chieu'!AG34),LEFT(CHIEU!AG35,FIND(":",CHIEU!AG35)+1)&amp;THGV!AG$4,"")</f>
        <v/>
      </c>
      <c r="AH69" s="485" t="str">
        <f>IF(OR($B$38='MS-Chieu'!AH34, $A$38='MS-Chieu'!AH34),LEFT(CHIEU!AH35,FIND(":",CHIEU!AH35)+1)&amp;THGV!AH$4,"")</f>
        <v/>
      </c>
      <c r="AI69" s="485" t="str">
        <f>IF(OR($B$38='MS-Chieu'!AI34, $A$38='MS-Chieu'!AI34),LEFT(CHIEU!AI35,FIND(":",CHIEU!AI35)+1)&amp;THGV!AI$4,"")</f>
        <v/>
      </c>
      <c r="AJ69" s="485" t="str">
        <f>IF(OR($B$38='MS-Chieu'!AJ34, $A$38='MS-Chieu'!AJ34),LEFT(CHIEU!AJ35,FIND(":",CHIEU!AJ35)+1)&amp;THGV!AJ$4,"")</f>
        <v/>
      </c>
      <c r="AK69" s="485" t="str">
        <f>IF(OR($B$38='MS-Chieu'!AK34, $A$38='MS-Chieu'!AK34),LEFT(CHIEU!AK35,FIND(":",CHIEU!AK35)+1)&amp;THGV!AK$4,"")</f>
        <v/>
      </c>
      <c r="AL69" s="485" t="str">
        <f>IF(OR($B$38='MS-Chieu'!AL34, $A$38='MS-Chieu'!AL34),LEFT(CHIEU!AL35,FIND(":",CHIEU!AL35)+1)&amp;THGV!AL$4,"")</f>
        <v/>
      </c>
      <c r="AM69" s="485"/>
      <c r="AN69" s="485" t="str">
        <f t="shared" si="5"/>
        <v xml:space="preserve"> </v>
      </c>
      <c r="AO69" s="485" t="str">
        <f t="shared" si="6"/>
        <v/>
      </c>
      <c r="AP69" s="485" t="str">
        <f t="shared" si="7"/>
        <v/>
      </c>
    </row>
    <row r="70" spans="1:42" ht="15" thickBot="1" x14ac:dyDescent="0.25">
      <c r="A70" s="486"/>
      <c r="B70" s="487">
        <v>5</v>
      </c>
      <c r="C70" s="487" t="str">
        <f>IF(OR($B$38='MS-Chieu'!C35, $A$38='MS-Chieu'!C35),LEFT(CHIEU!C36,FIND(":",CHIEU!C36)+1)&amp;THGV!C$4,"")</f>
        <v/>
      </c>
      <c r="D70" s="487" t="str">
        <f>IF(OR($B$38='MS-Chieu'!D35, $A$38='MS-Chieu'!D35),LEFT(CHIEU!D36,FIND(":",CHIEU!D36)+1)&amp;THGV!D$4,"")</f>
        <v/>
      </c>
      <c r="E70" s="487" t="str">
        <f>IF(OR($B$38='MS-Chieu'!E35, $A$38='MS-Chieu'!E35),LEFT(CHIEU!E36,FIND(":",CHIEU!E36)+1)&amp;THGV!E$4,"")</f>
        <v/>
      </c>
      <c r="F70" s="487" t="str">
        <f>IF(OR($B$38='MS-Chieu'!F35, $A$38='MS-Chieu'!F35),LEFT(CHIEU!F36,FIND(":",CHIEU!F36)+1)&amp;THGV!F$4,"")</f>
        <v/>
      </c>
      <c r="G70" s="487" t="str">
        <f>IF(OR($B$38='MS-Chieu'!G35, $A$38='MS-Chieu'!G35),LEFT(CHIEU!G36,FIND(":",CHIEU!G36)+1)&amp;THGV!G$4,"")</f>
        <v/>
      </c>
      <c r="H70" s="487" t="str">
        <f>IF(OR($B$38='MS-Chieu'!H35, $A$38='MS-Chieu'!H35),LEFT(CHIEU!H36,FIND(":",CHIEU!H36)+1)&amp;THGV!H$4,"")</f>
        <v/>
      </c>
      <c r="I70" s="487" t="str">
        <f>IF(OR($B$38='MS-Chieu'!I35, $A$38='MS-Chieu'!I35),LEFT(CHIEU!I36,FIND(":",CHIEU!I36)+1)&amp;THGV!I$4,"")</f>
        <v/>
      </c>
      <c r="J70" s="487" t="str">
        <f>IF(OR($B$38='MS-Chieu'!J35, $A$38='MS-Chieu'!J35),LEFT(CHIEU!J36,FIND(":",CHIEU!J36)+1)&amp;THGV!J$4,"")</f>
        <v/>
      </c>
      <c r="K70" s="487" t="str">
        <f>IF(OR($B$38='MS-Chieu'!K35, $A$38='MS-Chieu'!K35),LEFT(CHIEU!K36,FIND(":",CHIEU!K36)+1)&amp;THGV!K$4,"")</f>
        <v/>
      </c>
      <c r="L70" s="487" t="str">
        <f>IF(OR($B$38='MS-Chieu'!L35, $A$38='MS-Chieu'!L35),LEFT(CHIEU!L36,FIND(":",CHIEU!L36)+1)&amp;THGV!L$4,"")</f>
        <v/>
      </c>
      <c r="M70" s="487" t="str">
        <f>IF(OR($B$38='MS-Chieu'!M35, $A$38='MS-Chieu'!M35),LEFT(CHIEU!M36,FIND(":",CHIEU!M36)+1)&amp;THGV!M$4,"")</f>
        <v/>
      </c>
      <c r="N70" s="487" t="str">
        <f>IF(OR($B$38='MS-Chieu'!N35, $A$38='MS-Chieu'!N35),LEFT(CHIEU!N36,FIND(":",CHIEU!N36)+1)&amp;THGV!N$4,"")</f>
        <v/>
      </c>
      <c r="O70" s="487" t="str">
        <f>IF(OR($B$38='MS-Chieu'!O35, $A$38='MS-Chieu'!O35),LEFT(CHIEU!O36,FIND(":",CHIEU!O36)+1)&amp;THGV!O$4,"")</f>
        <v/>
      </c>
      <c r="P70" s="487" t="str">
        <f>IF(OR($B$38='MS-Chieu'!P35, $A$38='MS-Chieu'!P35),LEFT(CHIEU!P36,FIND(":",CHIEU!P36)+1)&amp;THGV!P$4,"")</f>
        <v/>
      </c>
      <c r="Q70" s="487" t="str">
        <f>IF(OR($B$38='MS-Chieu'!Q35, $A$38='MS-Chieu'!Q35),LEFT(CHIEU!Q36,FIND(":",CHIEU!Q36)+1)&amp;THGV!Q$4,"")</f>
        <v/>
      </c>
      <c r="R70" s="487" t="str">
        <f>IF(OR($B$38='MS-Chieu'!R35, $A$38='MS-Chieu'!R35),LEFT(CHIEU!R36,FIND(":",CHIEU!R36)+1)&amp;THGV!R$4,"")</f>
        <v/>
      </c>
      <c r="S70" s="487" t="str">
        <f>IF(OR($B$38='MS-Chieu'!S35, $A$38='MS-Chieu'!S35),LEFT(CHIEU!S36,FIND(":",CHIEU!S36)+1)&amp;THGV!S$4,"")</f>
        <v/>
      </c>
      <c r="T70" s="487" t="str">
        <f>IF(OR($B$38='MS-Chieu'!T35, $A$38='MS-Chieu'!T35),LEFT(CHIEU!T36,FIND(":",CHIEU!T36)+1)&amp;THGV!T$4,"")</f>
        <v/>
      </c>
      <c r="U70" s="487" t="str">
        <f>IF(OR($B$38='MS-Chieu'!U35, $A$38='MS-Chieu'!U35),LEFT(CHIEU!U36,FIND(":",CHIEU!U36)+1)&amp;THGV!U$4,"")</f>
        <v/>
      </c>
      <c r="V70" s="487" t="str">
        <f>IF(OR($B$38='MS-Chieu'!V35, $A$38='MS-Chieu'!V35),LEFT(CHIEU!V36,FIND(":",CHIEU!V36)+1)&amp;THGV!V$4,"")</f>
        <v/>
      </c>
      <c r="W70" s="487" t="str">
        <f>IF(OR($B$38='MS-Chieu'!W35, $A$38='MS-Chieu'!W35),LEFT(CHIEU!W36,FIND(":",CHIEU!W36)+1)&amp;THGV!W$4,"")</f>
        <v/>
      </c>
      <c r="X70" s="487" t="str">
        <f>IF(OR($B$38='MS-Chieu'!X35, $A$38='MS-Chieu'!X35),LEFT(CHIEU!X36,FIND(":",CHIEU!X36)+1)&amp;THGV!X$4,"")</f>
        <v/>
      </c>
      <c r="Y70" s="487" t="str">
        <f>IF(OR($B$38='MS-Chieu'!Y35, $A$38='MS-Chieu'!Y35),LEFT(CHIEU!Y36,FIND(":",CHIEU!Y36)+1)&amp;THGV!Y$4,"")</f>
        <v/>
      </c>
      <c r="Z70" s="487" t="str">
        <f>IF(OR($B$38='MS-Chieu'!Z35, $A$38='MS-Chieu'!Z35),LEFT(CHIEU!Z36,FIND(":",CHIEU!Z36)+1)&amp;THGV!Z$4,"")</f>
        <v/>
      </c>
      <c r="AA70" s="487" t="str">
        <f>IF(OR($B$38='MS-Chieu'!AA35, $A$38='MS-Chieu'!AA35),LEFT(CHIEU!AA36,FIND(":",CHIEU!AA36)+1)&amp;THGV!AA$4,"")</f>
        <v/>
      </c>
      <c r="AB70" s="487" t="str">
        <f>IF(OR($B$38='MS-Chieu'!AB35, $A$38='MS-Chieu'!AB35),LEFT(CHIEU!AB36,FIND(":",CHIEU!AB36)+1)&amp;THGV!AB$4,"")</f>
        <v/>
      </c>
      <c r="AC70" s="487" t="str">
        <f>IF(OR($B$38='MS-Chieu'!AC35, $A$38='MS-Chieu'!AC35),LEFT(CHIEU!AC36,FIND(":",CHIEU!AC36)+1)&amp;THGV!AC$4,"")</f>
        <v/>
      </c>
      <c r="AD70" s="487" t="str">
        <f>IF(OR($B$38='MS-Chieu'!AD35, $A$38='MS-Chieu'!AD35),LEFT(CHIEU!AD36,FIND(":",CHIEU!AD36)+1)&amp;THGV!AD$4,"")</f>
        <v/>
      </c>
      <c r="AE70" s="487" t="str">
        <f>IF(OR($B$38='MS-Chieu'!AE35, $A$38='MS-Chieu'!AE35),LEFT(CHIEU!AE36,FIND(":",CHIEU!AE36)+1)&amp;THGV!AE$4,"")</f>
        <v/>
      </c>
      <c r="AF70" s="487" t="str">
        <f>IF(OR($B$38='MS-Chieu'!AF35, $A$38='MS-Chieu'!AF35),LEFT(CHIEU!AF36,FIND(":",CHIEU!AF36)+1)&amp;THGV!AF$4,"")</f>
        <v/>
      </c>
      <c r="AG70" s="487" t="str">
        <f>IF(OR($B$38='MS-Chieu'!AG35, $A$38='MS-Chieu'!AG35),LEFT(CHIEU!AG36,FIND(":",CHIEU!AG36)+1)&amp;THGV!AG$4,"")</f>
        <v/>
      </c>
      <c r="AH70" s="487" t="str">
        <f>IF(OR($B$38='MS-Chieu'!AH35, $A$38='MS-Chieu'!AH35),LEFT(CHIEU!AH36,FIND(":",CHIEU!AH36)+1)&amp;THGV!AH$4,"")</f>
        <v/>
      </c>
      <c r="AI70" s="487" t="str">
        <f>IF(OR($B$38='MS-Chieu'!AI35, $A$38='MS-Chieu'!AI35),LEFT(CHIEU!AI36,FIND(":",CHIEU!AI36)+1)&amp;THGV!AI$4,"")</f>
        <v/>
      </c>
      <c r="AJ70" s="487" t="str">
        <f>IF(OR($B$38='MS-Chieu'!AJ35, $A$38='MS-Chieu'!AJ35),LEFT(CHIEU!AJ36,FIND(":",CHIEU!AJ36)+1)&amp;THGV!AJ$4,"")</f>
        <v/>
      </c>
      <c r="AK70" s="487" t="str">
        <f>IF(OR($B$38='MS-Chieu'!AK35, $A$38='MS-Chieu'!AK35),LEFT(CHIEU!AK36,FIND(":",CHIEU!AK36)+1)&amp;THGV!AK$4,"")</f>
        <v/>
      </c>
      <c r="AL70" s="487" t="str">
        <f>IF(OR($B$38='MS-Chieu'!AL35, $A$38='MS-Chieu'!AL35),LEFT(CHIEU!AL36,FIND(":",CHIEU!AL36)+1)&amp;THGV!AL$4,"")</f>
        <v/>
      </c>
      <c r="AM70" s="487"/>
      <c r="AN70" s="487" t="str">
        <f t="shared" si="5"/>
        <v xml:space="preserve"> </v>
      </c>
      <c r="AO70" s="487" t="str">
        <f t="shared" si="6"/>
        <v/>
      </c>
      <c r="AP70" s="487" t="str">
        <f t="shared" si="7"/>
        <v/>
      </c>
    </row>
  </sheetData>
  <mergeCells count="14">
    <mergeCell ref="A61:A65"/>
    <mergeCell ref="A66:A70"/>
    <mergeCell ref="A31:A35"/>
    <mergeCell ref="F37:I37"/>
    <mergeCell ref="A41:A45"/>
    <mergeCell ref="A46:A50"/>
    <mergeCell ref="A51:A55"/>
    <mergeCell ref="A56:A60"/>
    <mergeCell ref="F2:I2"/>
    <mergeCell ref="A6:A10"/>
    <mergeCell ref="A11:A15"/>
    <mergeCell ref="A16:A20"/>
    <mergeCell ref="A21:A25"/>
    <mergeCell ref="A26:A30"/>
  </mergeCells>
  <conditionalFormatting sqref="C41:AP70">
    <cfRule type="cellIs" dxfId="8" priority="7" stopIfTrue="1" operator="equal">
      <formula>$B$2</formula>
    </cfRule>
    <cfRule type="cellIs" dxfId="7" priority="8" stopIfTrue="1" operator="equal">
      <formula>$C$2</formula>
    </cfRule>
    <cfRule type="cellIs" dxfId="6" priority="9" stopIfTrue="1" operator="equal">
      <formula>$W$6</formula>
    </cfRule>
  </conditionalFormatting>
  <conditionalFormatting sqref="AM41:AM69">
    <cfRule type="cellIs" dxfId="5" priority="1" stopIfTrue="1" operator="equal">
      <formula>$B$2</formula>
    </cfRule>
    <cfRule type="cellIs" dxfId="4" priority="2" stopIfTrue="1" operator="equal">
      <formula>$C$2</formula>
    </cfRule>
    <cfRule type="cellIs" dxfId="3" priority="3" stopIfTrue="1" operator="equal">
      <formula>$W$6</formula>
    </cfRule>
  </conditionalFormatting>
  <conditionalFormatting sqref="AM70">
    <cfRule type="cellIs" dxfId="2" priority="4" stopIfTrue="1" operator="equal">
      <formula>$B$2</formula>
    </cfRule>
    <cfRule type="cellIs" dxfId="1" priority="5" stopIfTrue="1" operator="equal">
      <formula>$C$2</formula>
    </cfRule>
    <cfRule type="cellIs" dxfId="0" priority="6" stopIfTrue="1" operator="equal">
      <formula>$W$35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188"/>
  <sheetViews>
    <sheetView topLeftCell="A49" workbookViewId="0">
      <selection activeCell="L16" sqref="L16"/>
    </sheetView>
  </sheetViews>
  <sheetFormatPr defaultRowHeight="15.75" x14ac:dyDescent="0.25"/>
  <cols>
    <col min="1" max="2" width="5" style="508" customWidth="1"/>
    <col min="3" max="3" width="14.75" style="508" customWidth="1"/>
    <col min="4" max="5" width="9" style="508"/>
    <col min="6" max="8" width="12.5" style="508" customWidth="1"/>
    <col min="9" max="11" width="18.125" style="508" customWidth="1"/>
    <col min="12" max="12" width="25.875" style="508" customWidth="1"/>
    <col min="13" max="14" width="9" style="508"/>
    <col min="15" max="15" width="11.625" style="508" customWidth="1"/>
    <col min="16" max="16" width="11.5" style="508" customWidth="1"/>
    <col min="17" max="17" width="9.125" style="508" customWidth="1"/>
    <col min="18" max="18" width="8" style="508" customWidth="1"/>
    <col min="19" max="21" width="4.375" style="508" customWidth="1"/>
    <col min="22" max="22" width="15.375" style="533" customWidth="1"/>
    <col min="23" max="23" width="4.375" style="508" customWidth="1"/>
    <col min="24" max="16384" width="9" style="508"/>
  </cols>
  <sheetData>
    <row r="1" spans="1:23" x14ac:dyDescent="0.25">
      <c r="A1" s="503" t="s">
        <v>70</v>
      </c>
      <c r="B1" s="503" t="s">
        <v>258</v>
      </c>
      <c r="C1" s="503" t="s">
        <v>259</v>
      </c>
      <c r="D1" s="503" t="s">
        <v>260</v>
      </c>
      <c r="E1" s="503" t="s">
        <v>72</v>
      </c>
      <c r="F1" s="503" t="s">
        <v>261</v>
      </c>
      <c r="G1" s="503" t="s">
        <v>262</v>
      </c>
      <c r="H1" s="503" t="s">
        <v>263</v>
      </c>
      <c r="I1" s="503" t="s">
        <v>264</v>
      </c>
      <c r="J1" s="503" t="s">
        <v>265</v>
      </c>
      <c r="K1" s="503" t="s">
        <v>266</v>
      </c>
      <c r="L1" s="503" t="s">
        <v>267</v>
      </c>
      <c r="M1" s="504" t="s">
        <v>70</v>
      </c>
      <c r="N1" s="504" t="s">
        <v>185</v>
      </c>
      <c r="O1" s="505"/>
      <c r="P1" s="505"/>
      <c r="Q1" s="505" t="s">
        <v>72</v>
      </c>
      <c r="R1" s="505" t="s">
        <v>268</v>
      </c>
      <c r="S1" s="506" t="s">
        <v>269</v>
      </c>
      <c r="T1" s="506" t="s">
        <v>270</v>
      </c>
      <c r="U1" s="506" t="s">
        <v>258</v>
      </c>
      <c r="V1" s="507" t="s">
        <v>271</v>
      </c>
      <c r="W1" s="505"/>
    </row>
    <row r="2" spans="1:23" x14ac:dyDescent="0.25">
      <c r="A2" s="503">
        <v>1</v>
      </c>
      <c r="B2" s="509" t="s">
        <v>143</v>
      </c>
      <c r="C2" s="509" t="s">
        <v>272</v>
      </c>
      <c r="D2" s="509" t="s">
        <v>273</v>
      </c>
      <c r="E2" s="509" t="s">
        <v>178</v>
      </c>
      <c r="F2" s="509" t="str">
        <f t="shared" ref="F2:F63" si="0">E2&amp;": "&amp;D2</f>
        <v>NN: Mai</v>
      </c>
      <c r="G2" s="509" t="str">
        <f>"ĐP: "&amp;D2</f>
        <v>ĐP: Mai</v>
      </c>
      <c r="H2" s="509" t="str">
        <f>$H$1&amp;D2</f>
        <v>TN: Mai</v>
      </c>
      <c r="I2" s="509" t="str">
        <f>$I$1&amp;D2</f>
        <v>SH: Mai</v>
      </c>
      <c r="J2" s="509" t="str">
        <f>$J$1&amp;D2</f>
        <v>Nghề: Mai</v>
      </c>
      <c r="K2" s="509" t="str">
        <f>$K$1&amp;D2</f>
        <v>QP: Mai</v>
      </c>
      <c r="L2" s="503" t="str">
        <f t="shared" ref="L2:L65" si="1">C2&amp;" "&amp;D2</f>
        <v>Trần Thị Ngọc Mai</v>
      </c>
      <c r="M2" s="504">
        <f t="shared" ref="M2:M65" si="2">A2</f>
        <v>1</v>
      </c>
      <c r="N2" s="504" t="str">
        <f t="shared" ref="N2:N65" si="3">IFERROR(LOOKUP(1,1/($U$2:$U$38=$B2),$T$2:$T$38),"")</f>
        <v/>
      </c>
      <c r="O2" s="505" t="s">
        <v>274</v>
      </c>
      <c r="P2" s="505">
        <v>1</v>
      </c>
      <c r="Q2" s="505" t="s">
        <v>275</v>
      </c>
      <c r="R2" s="505" t="s">
        <v>276</v>
      </c>
      <c r="S2" s="510">
        <v>1</v>
      </c>
      <c r="T2" s="511" t="s">
        <v>80</v>
      </c>
      <c r="U2" s="510" t="s">
        <v>115</v>
      </c>
      <c r="V2" s="512" t="s">
        <v>277</v>
      </c>
      <c r="W2" s="505"/>
    </row>
    <row r="3" spans="1:23" x14ac:dyDescent="0.25">
      <c r="A3" s="503">
        <v>2</v>
      </c>
      <c r="B3" s="509" t="s">
        <v>136</v>
      </c>
      <c r="C3" s="509" t="s">
        <v>278</v>
      </c>
      <c r="D3" s="509" t="s">
        <v>279</v>
      </c>
      <c r="E3" s="509" t="s">
        <v>178</v>
      </c>
      <c r="F3" s="509" t="str">
        <f t="shared" si="0"/>
        <v>NN: Diệu</v>
      </c>
      <c r="G3" s="509" t="str">
        <f t="shared" ref="G3:G66" si="4">"ĐP: "&amp;D3</f>
        <v>ĐP: Diệu</v>
      </c>
      <c r="H3" s="509" t="str">
        <f t="shared" ref="H3:H66" si="5">$H$1&amp;D3</f>
        <v>TN: Diệu</v>
      </c>
      <c r="I3" s="509" t="str">
        <f t="shared" ref="I3:I66" si="6">$I$1&amp;D3</f>
        <v>SH: Diệu</v>
      </c>
      <c r="J3" s="509" t="str">
        <f t="shared" ref="J3:J66" si="7">$J$1&amp;D3</f>
        <v>Nghề: Diệu</v>
      </c>
      <c r="K3" s="509" t="str">
        <f t="shared" ref="K3:K66" si="8">$K$1&amp;D3</f>
        <v>QP: Diệu</v>
      </c>
      <c r="L3" s="503" t="str">
        <f t="shared" si="1"/>
        <v>Nguyễn Thị Minh Diệu</v>
      </c>
      <c r="M3" s="504">
        <f t="shared" si="2"/>
        <v>2</v>
      </c>
      <c r="N3" s="504" t="str">
        <f t="shared" si="3"/>
        <v/>
      </c>
      <c r="O3" s="513" t="s">
        <v>280</v>
      </c>
      <c r="P3" s="505">
        <v>2</v>
      </c>
      <c r="Q3" s="505" t="s">
        <v>281</v>
      </c>
      <c r="R3" s="505" t="s">
        <v>282</v>
      </c>
      <c r="S3" s="510">
        <v>2</v>
      </c>
      <c r="T3" s="511" t="s">
        <v>81</v>
      </c>
      <c r="U3" s="510" t="s">
        <v>113</v>
      </c>
      <c r="V3" s="512" t="s">
        <v>283</v>
      </c>
      <c r="W3" s="505"/>
    </row>
    <row r="4" spans="1:23" x14ac:dyDescent="0.25">
      <c r="A4" s="503">
        <v>3</v>
      </c>
      <c r="B4" s="514" t="s">
        <v>162</v>
      </c>
      <c r="C4" s="514" t="s">
        <v>284</v>
      </c>
      <c r="D4" s="514" t="s">
        <v>285</v>
      </c>
      <c r="E4" s="514" t="s">
        <v>178</v>
      </c>
      <c r="F4" s="509" t="str">
        <f t="shared" si="0"/>
        <v>NN: Giang</v>
      </c>
      <c r="G4" s="509" t="str">
        <f t="shared" si="4"/>
        <v>ĐP: Giang</v>
      </c>
      <c r="H4" s="509" t="str">
        <f t="shared" si="5"/>
        <v>TN: Giang</v>
      </c>
      <c r="I4" s="509" t="str">
        <f t="shared" si="6"/>
        <v>SH: Giang</v>
      </c>
      <c r="J4" s="509" t="str">
        <f t="shared" si="7"/>
        <v>Nghề: Giang</v>
      </c>
      <c r="K4" s="509" t="str">
        <f t="shared" si="8"/>
        <v>QP: Giang</v>
      </c>
      <c r="L4" s="503" t="str">
        <f t="shared" si="1"/>
        <v>Lê Thị Hà Giang</v>
      </c>
      <c r="M4" s="504">
        <f t="shared" si="2"/>
        <v>3</v>
      </c>
      <c r="N4" s="504" t="str">
        <f t="shared" si="3"/>
        <v>10A9</v>
      </c>
      <c r="O4" s="513" t="s">
        <v>286</v>
      </c>
      <c r="P4" s="505">
        <v>3</v>
      </c>
      <c r="Q4" s="505" t="s">
        <v>287</v>
      </c>
      <c r="R4" s="505" t="s">
        <v>240</v>
      </c>
      <c r="S4" s="510">
        <v>3</v>
      </c>
      <c r="T4" s="511" t="s">
        <v>82</v>
      </c>
      <c r="U4" s="510" t="s">
        <v>144</v>
      </c>
      <c r="V4" s="512" t="s">
        <v>288</v>
      </c>
      <c r="W4" s="505"/>
    </row>
    <row r="5" spans="1:23" x14ac:dyDescent="0.25">
      <c r="A5" s="503">
        <v>4</v>
      </c>
      <c r="B5" s="509" t="s">
        <v>116</v>
      </c>
      <c r="C5" s="509" t="s">
        <v>289</v>
      </c>
      <c r="D5" s="509" t="s">
        <v>290</v>
      </c>
      <c r="E5" s="509" t="s">
        <v>178</v>
      </c>
      <c r="F5" s="509" t="str">
        <f t="shared" si="0"/>
        <v>NN: Thơm</v>
      </c>
      <c r="G5" s="509" t="str">
        <f t="shared" si="4"/>
        <v>ĐP: Thơm</v>
      </c>
      <c r="H5" s="509" t="str">
        <f t="shared" si="5"/>
        <v>TN: Thơm</v>
      </c>
      <c r="I5" s="509" t="str">
        <f t="shared" si="6"/>
        <v>SH: Thơm</v>
      </c>
      <c r="J5" s="509" t="str">
        <f t="shared" si="7"/>
        <v>Nghề: Thơm</v>
      </c>
      <c r="K5" s="509" t="str">
        <f t="shared" si="8"/>
        <v>QP: Thơm</v>
      </c>
      <c r="L5" s="503" t="str">
        <f t="shared" si="1"/>
        <v>Nguyễn Thị Thơm</v>
      </c>
      <c r="M5" s="504">
        <f t="shared" si="2"/>
        <v>4</v>
      </c>
      <c r="N5" s="504" t="str">
        <f t="shared" si="3"/>
        <v/>
      </c>
      <c r="O5" s="513" t="s">
        <v>291</v>
      </c>
      <c r="P5" s="505">
        <v>4</v>
      </c>
      <c r="Q5" s="505" t="s">
        <v>292</v>
      </c>
      <c r="R5" s="505" t="s">
        <v>293</v>
      </c>
      <c r="S5" s="510">
        <v>4</v>
      </c>
      <c r="T5" s="511" t="s">
        <v>26</v>
      </c>
      <c r="U5" s="510" t="s">
        <v>124</v>
      </c>
      <c r="V5" s="512" t="s">
        <v>294</v>
      </c>
      <c r="W5" s="505"/>
    </row>
    <row r="6" spans="1:23" x14ac:dyDescent="0.25">
      <c r="A6" s="503">
        <v>5</v>
      </c>
      <c r="B6" s="509" t="s">
        <v>152</v>
      </c>
      <c r="C6" s="509" t="s">
        <v>295</v>
      </c>
      <c r="D6" s="509" t="s">
        <v>296</v>
      </c>
      <c r="E6" s="509" t="s">
        <v>178</v>
      </c>
      <c r="F6" s="509" t="str">
        <f t="shared" si="0"/>
        <v>NN: Nghĩa</v>
      </c>
      <c r="G6" s="509" t="str">
        <f t="shared" si="4"/>
        <v>ĐP: Nghĩa</v>
      </c>
      <c r="H6" s="509" t="str">
        <f t="shared" si="5"/>
        <v>TN: Nghĩa</v>
      </c>
      <c r="I6" s="509" t="str">
        <f t="shared" si="6"/>
        <v>SH: Nghĩa</v>
      </c>
      <c r="J6" s="509" t="str">
        <f t="shared" si="7"/>
        <v>Nghề: Nghĩa</v>
      </c>
      <c r="K6" s="509" t="str">
        <f t="shared" si="8"/>
        <v>QP: Nghĩa</v>
      </c>
      <c r="L6" s="503" t="str">
        <f t="shared" si="1"/>
        <v>Tạ Thị Hồng Nghĩa</v>
      </c>
      <c r="M6" s="504">
        <f t="shared" si="2"/>
        <v>5</v>
      </c>
      <c r="N6" s="504" t="str">
        <f t="shared" si="3"/>
        <v/>
      </c>
      <c r="O6" s="515" t="s">
        <v>297</v>
      </c>
      <c r="P6" s="505">
        <v>5</v>
      </c>
      <c r="Q6" s="505" t="s">
        <v>298</v>
      </c>
      <c r="R6" s="505" t="s">
        <v>238</v>
      </c>
      <c r="S6" s="510">
        <v>5</v>
      </c>
      <c r="T6" s="511" t="s">
        <v>83</v>
      </c>
      <c r="U6" s="510" t="s">
        <v>145</v>
      </c>
      <c r="V6" s="512" t="s">
        <v>299</v>
      </c>
      <c r="W6" s="505"/>
    </row>
    <row r="7" spans="1:23" x14ac:dyDescent="0.25">
      <c r="A7" s="503">
        <v>6</v>
      </c>
      <c r="B7" s="509" t="s">
        <v>132</v>
      </c>
      <c r="C7" s="509" t="s">
        <v>300</v>
      </c>
      <c r="D7" s="509" t="s">
        <v>301</v>
      </c>
      <c r="E7" s="509" t="s">
        <v>178</v>
      </c>
      <c r="F7" s="509" t="str">
        <f t="shared" si="0"/>
        <v>NN: Thủy</v>
      </c>
      <c r="G7" s="509" t="str">
        <f t="shared" si="4"/>
        <v>ĐP: Thủy</v>
      </c>
      <c r="H7" s="509" t="str">
        <f t="shared" si="5"/>
        <v>TN: Thủy</v>
      </c>
      <c r="I7" s="509" t="str">
        <f t="shared" si="6"/>
        <v>SH: Thủy</v>
      </c>
      <c r="J7" s="509" t="str">
        <f t="shared" si="7"/>
        <v>Nghề: Thủy</v>
      </c>
      <c r="K7" s="509" t="str">
        <f t="shared" si="8"/>
        <v>QP: Thủy</v>
      </c>
      <c r="L7" s="503" t="str">
        <f t="shared" si="1"/>
        <v>Phạm Thị Thu Thủy</v>
      </c>
      <c r="M7" s="504">
        <f t="shared" si="2"/>
        <v>6</v>
      </c>
      <c r="N7" s="504" t="str">
        <f t="shared" si="3"/>
        <v/>
      </c>
      <c r="O7" s="513" t="s">
        <v>302</v>
      </c>
      <c r="P7" s="505">
        <v>6</v>
      </c>
      <c r="Q7" s="505" t="s">
        <v>303</v>
      </c>
      <c r="R7" s="505" t="s">
        <v>241</v>
      </c>
      <c r="S7" s="510">
        <v>6</v>
      </c>
      <c r="T7" s="511" t="s">
        <v>84</v>
      </c>
      <c r="U7" s="510" t="s">
        <v>121</v>
      </c>
      <c r="V7" s="512" t="s">
        <v>304</v>
      </c>
      <c r="W7" s="505"/>
    </row>
    <row r="8" spans="1:23" x14ac:dyDescent="0.25">
      <c r="A8" s="503">
        <v>7</v>
      </c>
      <c r="B8" s="514" t="s">
        <v>150</v>
      </c>
      <c r="C8" s="514" t="s">
        <v>305</v>
      </c>
      <c r="D8" s="514" t="s">
        <v>306</v>
      </c>
      <c r="E8" s="514" t="s">
        <v>178</v>
      </c>
      <c r="F8" s="509" t="str">
        <f t="shared" si="0"/>
        <v>NN: Hiệp</v>
      </c>
      <c r="G8" s="509" t="str">
        <f t="shared" si="4"/>
        <v>ĐP: Hiệp</v>
      </c>
      <c r="H8" s="509" t="str">
        <f t="shared" si="5"/>
        <v>TN: Hiệp</v>
      </c>
      <c r="I8" s="509" t="str">
        <f t="shared" si="6"/>
        <v>SH: Hiệp</v>
      </c>
      <c r="J8" s="509" t="str">
        <f t="shared" si="7"/>
        <v>Nghề: Hiệp</v>
      </c>
      <c r="K8" s="509" t="str">
        <f t="shared" si="8"/>
        <v>QP: Hiệp</v>
      </c>
      <c r="L8" s="503" t="str">
        <f t="shared" si="1"/>
        <v>Lê Thị Hiệp</v>
      </c>
      <c r="M8" s="504">
        <f t="shared" si="2"/>
        <v>7</v>
      </c>
      <c r="N8" s="504" t="str">
        <f t="shared" si="3"/>
        <v/>
      </c>
      <c r="O8" s="505" t="s">
        <v>307</v>
      </c>
      <c r="P8" s="505">
        <v>7</v>
      </c>
      <c r="Q8" s="505" t="s">
        <v>308</v>
      </c>
      <c r="R8" s="505" t="s">
        <v>309</v>
      </c>
      <c r="S8" s="510">
        <v>7</v>
      </c>
      <c r="T8" s="511" t="s">
        <v>85</v>
      </c>
      <c r="U8" s="510" t="s">
        <v>118</v>
      </c>
      <c r="V8" s="512" t="s">
        <v>310</v>
      </c>
      <c r="W8" s="505"/>
    </row>
    <row r="9" spans="1:23" x14ac:dyDescent="0.25">
      <c r="A9" s="503">
        <v>8</v>
      </c>
      <c r="B9" s="509" t="s">
        <v>117</v>
      </c>
      <c r="C9" s="509" t="s">
        <v>311</v>
      </c>
      <c r="D9" s="509" t="s">
        <v>312</v>
      </c>
      <c r="E9" s="509" t="s">
        <v>183</v>
      </c>
      <c r="F9" s="509" t="str">
        <f t="shared" si="0"/>
        <v>Địa: Bình</v>
      </c>
      <c r="G9" s="509" t="str">
        <f t="shared" si="4"/>
        <v>ĐP: Bình</v>
      </c>
      <c r="H9" s="509" t="str">
        <f t="shared" si="5"/>
        <v>TN: Bình</v>
      </c>
      <c r="I9" s="509" t="str">
        <f t="shared" si="6"/>
        <v>SH: Bình</v>
      </c>
      <c r="J9" s="509" t="str">
        <f t="shared" si="7"/>
        <v>Nghề: Bình</v>
      </c>
      <c r="K9" s="509" t="str">
        <f t="shared" si="8"/>
        <v>QP: Bình</v>
      </c>
      <c r="L9" s="503" t="str">
        <f t="shared" si="1"/>
        <v>Bùi Thị Bình</v>
      </c>
      <c r="M9" s="504">
        <f t="shared" si="2"/>
        <v>8</v>
      </c>
      <c r="N9" s="504" t="str">
        <f t="shared" si="3"/>
        <v/>
      </c>
      <c r="O9" s="513" t="s">
        <v>313</v>
      </c>
      <c r="P9" s="505">
        <v>8</v>
      </c>
      <c r="Q9" s="505" t="s">
        <v>314</v>
      </c>
      <c r="R9" s="505" t="s">
        <v>315</v>
      </c>
      <c r="S9" s="510">
        <v>8</v>
      </c>
      <c r="T9" s="511" t="s">
        <v>86</v>
      </c>
      <c r="U9" s="510" t="s">
        <v>148</v>
      </c>
      <c r="V9" s="512" t="s">
        <v>316</v>
      </c>
      <c r="W9" s="505"/>
    </row>
    <row r="10" spans="1:23" x14ac:dyDescent="0.25">
      <c r="A10" s="503">
        <v>9</v>
      </c>
      <c r="B10" s="509" t="s">
        <v>137</v>
      </c>
      <c r="C10" s="509" t="s">
        <v>317</v>
      </c>
      <c r="D10" s="509" t="s">
        <v>318</v>
      </c>
      <c r="E10" s="509" t="s">
        <v>183</v>
      </c>
      <c r="F10" s="509" t="str">
        <f t="shared" si="0"/>
        <v>Địa: Lưu</v>
      </c>
      <c r="G10" s="509" t="str">
        <f t="shared" si="4"/>
        <v>ĐP: Lưu</v>
      </c>
      <c r="H10" s="509" t="str">
        <f t="shared" si="5"/>
        <v>TN: Lưu</v>
      </c>
      <c r="I10" s="509" t="str">
        <f t="shared" si="6"/>
        <v>SH: Lưu</v>
      </c>
      <c r="J10" s="509" t="str">
        <f t="shared" si="7"/>
        <v>Nghề: Lưu</v>
      </c>
      <c r="K10" s="509" t="str">
        <f t="shared" si="8"/>
        <v>QP: Lưu</v>
      </c>
      <c r="L10" s="503" t="str">
        <f t="shared" si="1"/>
        <v>Trần Thị Lưu</v>
      </c>
      <c r="M10" s="504">
        <f t="shared" si="2"/>
        <v>9</v>
      </c>
      <c r="N10" s="504" t="str">
        <f t="shared" si="3"/>
        <v/>
      </c>
      <c r="O10" s="505" t="s">
        <v>319</v>
      </c>
      <c r="P10" s="505">
        <v>9</v>
      </c>
      <c r="Q10" s="505" t="s">
        <v>320</v>
      </c>
      <c r="R10" s="505" t="s">
        <v>321</v>
      </c>
      <c r="S10" s="510">
        <v>9</v>
      </c>
      <c r="T10" s="511" t="s">
        <v>87</v>
      </c>
      <c r="U10" s="516" t="s">
        <v>162</v>
      </c>
      <c r="V10" s="517" t="s">
        <v>322</v>
      </c>
      <c r="W10" s="505"/>
    </row>
    <row r="11" spans="1:23" x14ac:dyDescent="0.25">
      <c r="A11" s="503">
        <v>10</v>
      </c>
      <c r="B11" s="509" t="s">
        <v>140</v>
      </c>
      <c r="C11" s="509" t="s">
        <v>323</v>
      </c>
      <c r="D11" s="509" t="s">
        <v>324</v>
      </c>
      <c r="E11" s="509" t="s">
        <v>183</v>
      </c>
      <c r="F11" s="509" t="str">
        <f t="shared" si="0"/>
        <v>Địa: Hướng</v>
      </c>
      <c r="G11" s="509" t="str">
        <f t="shared" si="4"/>
        <v>ĐP: Hướng</v>
      </c>
      <c r="H11" s="509" t="str">
        <f t="shared" si="5"/>
        <v>TN: Hướng</v>
      </c>
      <c r="I11" s="509" t="str">
        <f t="shared" si="6"/>
        <v>SH: Hướng</v>
      </c>
      <c r="J11" s="509" t="str">
        <f t="shared" si="7"/>
        <v>Nghề: Hướng</v>
      </c>
      <c r="K11" s="509" t="str">
        <f t="shared" si="8"/>
        <v>QP: Hướng</v>
      </c>
      <c r="L11" s="503" t="str">
        <f t="shared" si="1"/>
        <v>Lê Văn Hướng</v>
      </c>
      <c r="M11" s="504">
        <f t="shared" si="2"/>
        <v>10</v>
      </c>
      <c r="N11" s="504" t="str">
        <f t="shared" si="3"/>
        <v/>
      </c>
      <c r="O11" s="505"/>
      <c r="P11" s="505">
        <v>10</v>
      </c>
      <c r="Q11" s="505" t="s">
        <v>325</v>
      </c>
      <c r="R11" s="505" t="s">
        <v>326</v>
      </c>
      <c r="S11" s="510">
        <v>10</v>
      </c>
      <c r="T11" s="511" t="s">
        <v>88</v>
      </c>
      <c r="U11" s="516" t="s">
        <v>151</v>
      </c>
      <c r="V11" s="512" t="s">
        <v>327</v>
      </c>
      <c r="W11" s="505"/>
    </row>
    <row r="12" spans="1:23" x14ac:dyDescent="0.25">
      <c r="A12" s="503">
        <v>11</v>
      </c>
      <c r="B12" s="509" t="s">
        <v>147</v>
      </c>
      <c r="C12" s="509" t="s">
        <v>328</v>
      </c>
      <c r="D12" s="509" t="s">
        <v>329</v>
      </c>
      <c r="E12" s="509" t="s">
        <v>330</v>
      </c>
      <c r="F12" s="509" t="str">
        <f t="shared" si="0"/>
        <v>GD: Nam</v>
      </c>
      <c r="G12" s="509" t="str">
        <f t="shared" si="4"/>
        <v>ĐP: Nam</v>
      </c>
      <c r="H12" s="509" t="str">
        <f t="shared" si="5"/>
        <v>TN: Nam</v>
      </c>
      <c r="I12" s="509" t="str">
        <f t="shared" si="6"/>
        <v>SH: Nam</v>
      </c>
      <c r="J12" s="509" t="str">
        <f t="shared" si="7"/>
        <v>Nghề: Nam</v>
      </c>
      <c r="K12" s="509" t="str">
        <f t="shared" si="8"/>
        <v>QP: Nam</v>
      </c>
      <c r="L12" s="503" t="str">
        <f t="shared" si="1"/>
        <v>Trần Thị Hoài Nam</v>
      </c>
      <c r="M12" s="504">
        <f t="shared" si="2"/>
        <v>11</v>
      </c>
      <c r="N12" s="504" t="str">
        <f t="shared" si="3"/>
        <v>10A11</v>
      </c>
      <c r="O12" s="505"/>
      <c r="P12" s="505">
        <v>11</v>
      </c>
      <c r="Q12" s="505" t="s">
        <v>331</v>
      </c>
      <c r="R12" s="505" t="s">
        <v>332</v>
      </c>
      <c r="S12" s="510">
        <v>11</v>
      </c>
      <c r="T12" s="511" t="s">
        <v>89</v>
      </c>
      <c r="U12" s="516" t="s">
        <v>147</v>
      </c>
      <c r="V12" s="512" t="s">
        <v>333</v>
      </c>
      <c r="W12" s="505"/>
    </row>
    <row r="13" spans="1:23" x14ac:dyDescent="0.25">
      <c r="A13" s="503">
        <v>12</v>
      </c>
      <c r="B13" s="509" t="s">
        <v>121</v>
      </c>
      <c r="C13" s="509" t="s">
        <v>334</v>
      </c>
      <c r="D13" s="509" t="s">
        <v>335</v>
      </c>
      <c r="E13" s="509" t="s">
        <v>330</v>
      </c>
      <c r="F13" s="509" t="str">
        <f t="shared" si="0"/>
        <v>GD: Linh</v>
      </c>
      <c r="G13" s="509" t="str">
        <f t="shared" si="4"/>
        <v>ĐP: Linh</v>
      </c>
      <c r="H13" s="509" t="str">
        <f t="shared" si="5"/>
        <v>TN: Linh</v>
      </c>
      <c r="I13" s="509" t="str">
        <f t="shared" si="6"/>
        <v>SH: Linh</v>
      </c>
      <c r="J13" s="509" t="str">
        <f t="shared" si="7"/>
        <v>Nghề: Linh</v>
      </c>
      <c r="K13" s="509" t="str">
        <f t="shared" si="8"/>
        <v>QP: Linh</v>
      </c>
      <c r="L13" s="503" t="str">
        <f t="shared" si="1"/>
        <v>TrầnThị Thùy Linh</v>
      </c>
      <c r="M13" s="504">
        <f t="shared" si="2"/>
        <v>12</v>
      </c>
      <c r="N13" s="504" t="str">
        <f t="shared" si="3"/>
        <v>10A6</v>
      </c>
      <c r="O13" s="505"/>
      <c r="P13" s="505">
        <v>12</v>
      </c>
      <c r="Q13" s="505" t="s">
        <v>336</v>
      </c>
      <c r="R13" s="505" t="s">
        <v>337</v>
      </c>
      <c r="S13" s="510">
        <v>12</v>
      </c>
      <c r="T13" s="511" t="s">
        <v>90</v>
      </c>
      <c r="U13" s="510" t="s">
        <v>149</v>
      </c>
      <c r="V13" s="518" t="s">
        <v>338</v>
      </c>
      <c r="W13" s="505"/>
    </row>
    <row r="14" spans="1:23" x14ac:dyDescent="0.25">
      <c r="A14" s="503">
        <v>13</v>
      </c>
      <c r="B14" s="514" t="s">
        <v>119</v>
      </c>
      <c r="C14" s="514" t="s">
        <v>323</v>
      </c>
      <c r="D14" s="514" t="s">
        <v>339</v>
      </c>
      <c r="E14" s="514" t="s">
        <v>330</v>
      </c>
      <c r="F14" s="509" t="str">
        <f t="shared" si="0"/>
        <v>GD: Phúc</v>
      </c>
      <c r="G14" s="509" t="str">
        <f t="shared" si="4"/>
        <v>ĐP: Phúc</v>
      </c>
      <c r="H14" s="509" t="str">
        <f t="shared" si="5"/>
        <v>TN: Phúc</v>
      </c>
      <c r="I14" s="509" t="str">
        <f t="shared" si="6"/>
        <v>SH: Phúc</v>
      </c>
      <c r="J14" s="509" t="str">
        <f t="shared" si="7"/>
        <v>Nghề: Phúc</v>
      </c>
      <c r="K14" s="509" t="str">
        <f t="shared" si="8"/>
        <v>QP: Phúc</v>
      </c>
      <c r="L14" s="503" t="str">
        <f t="shared" si="1"/>
        <v>Lê Văn Phúc</v>
      </c>
      <c r="M14" s="504">
        <f t="shared" si="2"/>
        <v>13</v>
      </c>
      <c r="N14" s="504" t="str">
        <f t="shared" si="3"/>
        <v/>
      </c>
      <c r="O14" s="505"/>
      <c r="P14" s="505">
        <v>13</v>
      </c>
      <c r="Q14" s="505" t="s">
        <v>340</v>
      </c>
      <c r="R14" s="505" t="s">
        <v>341</v>
      </c>
      <c r="S14" s="510">
        <v>13</v>
      </c>
      <c r="T14" s="511" t="s">
        <v>91</v>
      </c>
      <c r="U14" s="510" t="s">
        <v>163</v>
      </c>
      <c r="V14" s="518" t="s">
        <v>342</v>
      </c>
      <c r="W14" s="505"/>
    </row>
    <row r="15" spans="1:23" x14ac:dyDescent="0.25">
      <c r="A15" s="503">
        <v>14</v>
      </c>
      <c r="B15" s="509" t="s">
        <v>343</v>
      </c>
      <c r="C15" s="509" t="s">
        <v>344</v>
      </c>
      <c r="D15" s="509" t="s">
        <v>345</v>
      </c>
      <c r="E15" s="509" t="s">
        <v>180</v>
      </c>
      <c r="F15" s="509" t="str">
        <f t="shared" si="0"/>
        <v>Hóa: Hoạt</v>
      </c>
      <c r="G15" s="509" t="str">
        <f t="shared" si="4"/>
        <v>ĐP: Hoạt</v>
      </c>
      <c r="H15" s="509" t="str">
        <f t="shared" si="5"/>
        <v>TN: Hoạt</v>
      </c>
      <c r="I15" s="509" t="str">
        <f t="shared" si="6"/>
        <v>SH: Hoạt</v>
      </c>
      <c r="J15" s="509" t="str">
        <f t="shared" si="7"/>
        <v>Nghề: Hoạt</v>
      </c>
      <c r="K15" s="509" t="str">
        <f t="shared" si="8"/>
        <v>QP: Hoạt</v>
      </c>
      <c r="L15" s="503" t="str">
        <f t="shared" si="1"/>
        <v>Nguyễn Phú Hoạt</v>
      </c>
      <c r="M15" s="504">
        <f t="shared" si="2"/>
        <v>14</v>
      </c>
      <c r="N15" s="504" t="str">
        <f t="shared" si="3"/>
        <v/>
      </c>
      <c r="O15" s="505"/>
      <c r="P15" s="505">
        <v>14</v>
      </c>
      <c r="Q15" s="505" t="s">
        <v>346</v>
      </c>
      <c r="R15" s="505"/>
      <c r="S15" s="510">
        <v>14</v>
      </c>
      <c r="T15" s="511" t="s">
        <v>92</v>
      </c>
      <c r="U15" s="510" t="s">
        <v>126</v>
      </c>
      <c r="V15" s="518" t="s">
        <v>347</v>
      </c>
      <c r="W15" s="505"/>
    </row>
    <row r="16" spans="1:23" x14ac:dyDescent="0.25">
      <c r="A16" s="503">
        <v>15</v>
      </c>
      <c r="B16" s="509" t="s">
        <v>123</v>
      </c>
      <c r="C16" s="509" t="s">
        <v>348</v>
      </c>
      <c r="D16" s="509" t="s">
        <v>349</v>
      </c>
      <c r="E16" s="509" t="s">
        <v>180</v>
      </c>
      <c r="F16" s="509" t="str">
        <f t="shared" si="0"/>
        <v>Hóa: Hòa</v>
      </c>
      <c r="G16" s="509" t="str">
        <f t="shared" si="4"/>
        <v>ĐP: Hòa</v>
      </c>
      <c r="H16" s="509" t="str">
        <f t="shared" si="5"/>
        <v>TN: Hòa</v>
      </c>
      <c r="I16" s="509" t="str">
        <f t="shared" si="6"/>
        <v>SH: Hòa</v>
      </c>
      <c r="J16" s="509" t="str">
        <f t="shared" si="7"/>
        <v>Nghề: Hòa</v>
      </c>
      <c r="K16" s="509" t="str">
        <f t="shared" si="8"/>
        <v>QP: Hòa</v>
      </c>
      <c r="L16" s="503" t="str">
        <f t="shared" si="1"/>
        <v>Nguyễn Xuân Hòa</v>
      </c>
      <c r="M16" s="504">
        <f t="shared" si="2"/>
        <v>15</v>
      </c>
      <c r="N16" s="504" t="str">
        <f t="shared" si="3"/>
        <v/>
      </c>
      <c r="O16" s="505"/>
      <c r="P16" s="505">
        <v>15</v>
      </c>
      <c r="Q16" s="505" t="s">
        <v>350</v>
      </c>
      <c r="R16" s="505"/>
      <c r="S16" s="510">
        <v>15</v>
      </c>
      <c r="T16" s="511" t="s">
        <v>93</v>
      </c>
      <c r="U16" s="510" t="s">
        <v>4</v>
      </c>
      <c r="V16" s="518" t="s">
        <v>351</v>
      </c>
      <c r="W16" s="505"/>
    </row>
    <row r="17" spans="1:23" x14ac:dyDescent="0.25">
      <c r="A17" s="503">
        <v>16</v>
      </c>
      <c r="B17" s="509" t="s">
        <v>124</v>
      </c>
      <c r="C17" s="509" t="s">
        <v>352</v>
      </c>
      <c r="D17" s="509" t="s">
        <v>353</v>
      </c>
      <c r="E17" s="509" t="s">
        <v>180</v>
      </c>
      <c r="F17" s="509" t="str">
        <f t="shared" si="0"/>
        <v>Hóa: Thành</v>
      </c>
      <c r="G17" s="509" t="str">
        <f t="shared" si="4"/>
        <v>ĐP: Thành</v>
      </c>
      <c r="H17" s="509" t="str">
        <f t="shared" si="5"/>
        <v>TN: Thành</v>
      </c>
      <c r="I17" s="509" t="str">
        <f t="shared" si="6"/>
        <v>SH: Thành</v>
      </c>
      <c r="J17" s="509" t="str">
        <f t="shared" si="7"/>
        <v>Nghề: Thành</v>
      </c>
      <c r="K17" s="509" t="str">
        <f t="shared" si="8"/>
        <v>QP: Thành</v>
      </c>
      <c r="L17" s="503" t="str">
        <f t="shared" si="1"/>
        <v>Hoàng Minh Thành</v>
      </c>
      <c r="M17" s="504">
        <f t="shared" si="2"/>
        <v>16</v>
      </c>
      <c r="N17" s="504" t="str">
        <f t="shared" si="3"/>
        <v>10A4</v>
      </c>
      <c r="O17" s="505"/>
      <c r="P17" s="505"/>
      <c r="Q17" s="505"/>
      <c r="R17" s="505"/>
      <c r="S17" s="510">
        <v>16</v>
      </c>
      <c r="T17" s="511" t="s">
        <v>94</v>
      </c>
      <c r="U17" s="510" t="s">
        <v>159</v>
      </c>
      <c r="V17" s="518" t="s">
        <v>354</v>
      </c>
      <c r="W17" s="505"/>
    </row>
    <row r="18" spans="1:23" x14ac:dyDescent="0.25">
      <c r="A18" s="503">
        <v>17</v>
      </c>
      <c r="B18" s="514" t="s">
        <v>127</v>
      </c>
      <c r="C18" s="514" t="s">
        <v>355</v>
      </c>
      <c r="D18" s="514" t="s">
        <v>356</v>
      </c>
      <c r="E18" s="514" t="s">
        <v>180</v>
      </c>
      <c r="F18" s="509" t="str">
        <f t="shared" si="0"/>
        <v>Hóa: Tuấn</v>
      </c>
      <c r="G18" s="509" t="str">
        <f t="shared" si="4"/>
        <v>ĐP: Tuấn</v>
      </c>
      <c r="H18" s="509" t="str">
        <f t="shared" si="5"/>
        <v>TN: Tuấn</v>
      </c>
      <c r="I18" s="509" t="str">
        <f t="shared" si="6"/>
        <v>SH: Tuấn</v>
      </c>
      <c r="J18" s="509" t="str">
        <f t="shared" si="7"/>
        <v>Nghề: Tuấn</v>
      </c>
      <c r="K18" s="509" t="str">
        <f t="shared" si="8"/>
        <v>QP: Tuấn</v>
      </c>
      <c r="L18" s="503" t="str">
        <f t="shared" si="1"/>
        <v>Trần Anh  Tuấn</v>
      </c>
      <c r="M18" s="504">
        <f t="shared" si="2"/>
        <v>17</v>
      </c>
      <c r="N18" s="504" t="str">
        <f t="shared" si="3"/>
        <v/>
      </c>
      <c r="O18" s="505"/>
      <c r="P18" s="505"/>
      <c r="Q18" s="505"/>
      <c r="R18" s="505"/>
      <c r="S18" s="510">
        <v>17</v>
      </c>
      <c r="T18" s="511" t="s">
        <v>95</v>
      </c>
      <c r="U18" s="510" t="s">
        <v>128</v>
      </c>
      <c r="V18" s="518" t="s">
        <v>357</v>
      </c>
      <c r="W18" s="505"/>
    </row>
    <row r="19" spans="1:23" x14ac:dyDescent="0.25">
      <c r="A19" s="503">
        <v>18</v>
      </c>
      <c r="B19" s="509" t="s">
        <v>168</v>
      </c>
      <c r="C19" s="509" t="s">
        <v>358</v>
      </c>
      <c r="D19" s="509" t="s">
        <v>359</v>
      </c>
      <c r="E19" s="509" t="s">
        <v>180</v>
      </c>
      <c r="F19" s="509" t="str">
        <f t="shared" si="0"/>
        <v>Hóa: Trang</v>
      </c>
      <c r="G19" s="509" t="str">
        <f t="shared" si="4"/>
        <v>ĐP: Trang</v>
      </c>
      <c r="H19" s="509" t="str">
        <f t="shared" si="5"/>
        <v>TN: Trang</v>
      </c>
      <c r="I19" s="509" t="str">
        <f t="shared" si="6"/>
        <v>SH: Trang</v>
      </c>
      <c r="J19" s="509" t="str">
        <f t="shared" si="7"/>
        <v>Nghề: Trang</v>
      </c>
      <c r="K19" s="509" t="str">
        <f t="shared" si="8"/>
        <v>QP: Trang</v>
      </c>
      <c r="L19" s="503" t="str">
        <f t="shared" si="1"/>
        <v>Trần Thị Quỳnh Trang</v>
      </c>
      <c r="M19" s="504">
        <f t="shared" si="2"/>
        <v>18</v>
      </c>
      <c r="N19" s="504" t="str">
        <f t="shared" si="3"/>
        <v/>
      </c>
      <c r="O19" s="505"/>
      <c r="P19" s="505"/>
      <c r="Q19" s="505"/>
      <c r="R19" s="505"/>
      <c r="S19" s="510">
        <v>18</v>
      </c>
      <c r="T19" s="511" t="s">
        <v>96</v>
      </c>
      <c r="U19" s="510" t="s">
        <v>129</v>
      </c>
      <c r="V19" s="518" t="s">
        <v>360</v>
      </c>
      <c r="W19" s="505"/>
    </row>
    <row r="20" spans="1:23" x14ac:dyDescent="0.25">
      <c r="A20" s="503">
        <v>19</v>
      </c>
      <c r="B20" s="514" t="s">
        <v>114</v>
      </c>
      <c r="C20" s="514" t="s">
        <v>361</v>
      </c>
      <c r="D20" s="514" t="s">
        <v>251</v>
      </c>
      <c r="E20" s="514" t="s">
        <v>180</v>
      </c>
      <c r="F20" s="509" t="str">
        <f t="shared" si="0"/>
        <v>Hóa: Chung</v>
      </c>
      <c r="G20" s="509" t="str">
        <f t="shared" si="4"/>
        <v>ĐP: Chung</v>
      </c>
      <c r="H20" s="509" t="str">
        <f t="shared" si="5"/>
        <v>TN: Chung</v>
      </c>
      <c r="I20" s="509" t="str">
        <f t="shared" si="6"/>
        <v>SH: Chung</v>
      </c>
      <c r="J20" s="509" t="str">
        <f t="shared" si="7"/>
        <v>Nghề: Chung</v>
      </c>
      <c r="K20" s="509" t="str">
        <f t="shared" si="8"/>
        <v>QP: Chung</v>
      </c>
      <c r="L20" s="503" t="str">
        <f t="shared" si="1"/>
        <v>Nguyễn Cao Chung</v>
      </c>
      <c r="M20" s="504">
        <f t="shared" si="2"/>
        <v>19</v>
      </c>
      <c r="N20" s="504" t="str">
        <f t="shared" si="3"/>
        <v/>
      </c>
      <c r="O20" s="505"/>
      <c r="P20" s="505"/>
      <c r="Q20" s="505"/>
      <c r="R20" s="505"/>
      <c r="S20" s="510">
        <v>19</v>
      </c>
      <c r="T20" s="511" t="s">
        <v>97</v>
      </c>
      <c r="U20" s="510" t="s">
        <v>130</v>
      </c>
      <c r="V20" s="518" t="s">
        <v>362</v>
      </c>
      <c r="W20" s="505"/>
    </row>
    <row r="21" spans="1:23" x14ac:dyDescent="0.25">
      <c r="A21" s="503">
        <v>20</v>
      </c>
      <c r="B21" s="514" t="s">
        <v>153</v>
      </c>
      <c r="C21" s="514" t="s">
        <v>305</v>
      </c>
      <c r="D21" s="514" t="s">
        <v>363</v>
      </c>
      <c r="E21" s="514" t="s">
        <v>185</v>
      </c>
      <c r="F21" s="509" t="str">
        <f t="shared" si="0"/>
        <v>CN: Huyên</v>
      </c>
      <c r="G21" s="509" t="str">
        <f t="shared" si="4"/>
        <v>ĐP: Huyên</v>
      </c>
      <c r="H21" s="509" t="str">
        <f t="shared" si="5"/>
        <v>TN: Huyên</v>
      </c>
      <c r="I21" s="509" t="str">
        <f t="shared" si="6"/>
        <v>SH: Huyên</v>
      </c>
      <c r="J21" s="509" t="str">
        <f t="shared" si="7"/>
        <v>Nghề: Huyên</v>
      </c>
      <c r="K21" s="509" t="str">
        <f t="shared" si="8"/>
        <v>QP: Huyên</v>
      </c>
      <c r="L21" s="503" t="str">
        <f t="shared" si="1"/>
        <v>Lê Thị Huyên</v>
      </c>
      <c r="M21" s="504">
        <f t="shared" si="2"/>
        <v>20</v>
      </c>
      <c r="N21" s="504" t="str">
        <f t="shared" si="3"/>
        <v>12A9</v>
      </c>
      <c r="O21" s="505"/>
      <c r="P21" s="505"/>
      <c r="Q21" s="505"/>
      <c r="R21" s="505"/>
      <c r="S21" s="510">
        <v>20</v>
      </c>
      <c r="T21" s="511" t="s">
        <v>98</v>
      </c>
      <c r="U21" s="516" t="s">
        <v>138</v>
      </c>
      <c r="V21" s="518" t="s">
        <v>364</v>
      </c>
      <c r="W21" s="505"/>
    </row>
    <row r="22" spans="1:23" x14ac:dyDescent="0.25">
      <c r="A22" s="503">
        <v>21</v>
      </c>
      <c r="B22" s="509" t="s">
        <v>167</v>
      </c>
      <c r="C22" s="509" t="s">
        <v>365</v>
      </c>
      <c r="D22" s="509" t="s">
        <v>366</v>
      </c>
      <c r="E22" s="509" t="s">
        <v>185</v>
      </c>
      <c r="F22" s="509" t="str">
        <f t="shared" si="0"/>
        <v>CN: Bền</v>
      </c>
      <c r="G22" s="509" t="str">
        <f t="shared" si="4"/>
        <v>ĐP: Bền</v>
      </c>
      <c r="H22" s="509" t="str">
        <f t="shared" si="5"/>
        <v>TN: Bền</v>
      </c>
      <c r="I22" s="509" t="str">
        <f t="shared" si="6"/>
        <v>SH: Bền</v>
      </c>
      <c r="J22" s="509" t="str">
        <f t="shared" si="7"/>
        <v>Nghề: Bền</v>
      </c>
      <c r="K22" s="509" t="str">
        <f t="shared" si="8"/>
        <v>QP: Bền</v>
      </c>
      <c r="L22" s="503" t="str">
        <f t="shared" si="1"/>
        <v>Nguyễn Văn Bền</v>
      </c>
      <c r="M22" s="504">
        <f t="shared" si="2"/>
        <v>21</v>
      </c>
      <c r="N22" s="504" t="str">
        <f t="shared" si="3"/>
        <v/>
      </c>
      <c r="O22" s="505"/>
      <c r="P22" s="505"/>
      <c r="Q22" s="505"/>
      <c r="R22" s="505"/>
      <c r="S22" s="510">
        <v>21</v>
      </c>
      <c r="T22" s="511" t="s">
        <v>99</v>
      </c>
      <c r="U22" s="516" t="s">
        <v>141</v>
      </c>
      <c r="V22" s="518" t="s">
        <v>367</v>
      </c>
      <c r="W22" s="505"/>
    </row>
    <row r="23" spans="1:23" x14ac:dyDescent="0.25">
      <c r="A23" s="503">
        <v>22</v>
      </c>
      <c r="B23" s="509" t="s">
        <v>165</v>
      </c>
      <c r="C23" s="509" t="s">
        <v>368</v>
      </c>
      <c r="D23" s="509" t="s">
        <v>369</v>
      </c>
      <c r="E23" s="509" t="s">
        <v>185</v>
      </c>
      <c r="F23" s="509" t="str">
        <f t="shared" si="0"/>
        <v>CN: Thanh</v>
      </c>
      <c r="G23" s="509" t="str">
        <f t="shared" si="4"/>
        <v>ĐP: Thanh</v>
      </c>
      <c r="H23" s="509" t="str">
        <f t="shared" si="5"/>
        <v>TN: Thanh</v>
      </c>
      <c r="I23" s="509" t="str">
        <f t="shared" si="6"/>
        <v>SH: Thanh</v>
      </c>
      <c r="J23" s="509" t="str">
        <f t="shared" si="7"/>
        <v>Nghề: Thanh</v>
      </c>
      <c r="K23" s="509" t="str">
        <f t="shared" si="8"/>
        <v>QP: Thanh</v>
      </c>
      <c r="L23" s="503" t="str">
        <f t="shared" si="1"/>
        <v>Nguyễn Thị Vũ Thanh</v>
      </c>
      <c r="M23" s="504">
        <f t="shared" si="2"/>
        <v>22</v>
      </c>
      <c r="N23" s="504" t="str">
        <f t="shared" si="3"/>
        <v/>
      </c>
      <c r="O23" s="505"/>
      <c r="P23" s="505"/>
      <c r="Q23" s="505"/>
      <c r="R23" s="505"/>
      <c r="S23" s="510">
        <v>22</v>
      </c>
      <c r="T23" s="511" t="s">
        <v>100</v>
      </c>
      <c r="U23" s="516" t="s">
        <v>133</v>
      </c>
      <c r="V23" s="518" t="s">
        <v>370</v>
      </c>
      <c r="W23" s="505"/>
    </row>
    <row r="24" spans="1:23" x14ac:dyDescent="0.25">
      <c r="A24" s="503">
        <v>23</v>
      </c>
      <c r="B24" s="514" t="s">
        <v>169</v>
      </c>
      <c r="C24" s="514" t="s">
        <v>371</v>
      </c>
      <c r="D24" s="514" t="s">
        <v>372</v>
      </c>
      <c r="E24" s="514" t="s">
        <v>185</v>
      </c>
      <c r="F24" s="509" t="str">
        <f t="shared" si="0"/>
        <v>CN: Thắng</v>
      </c>
      <c r="G24" s="509" t="str">
        <f t="shared" si="4"/>
        <v>ĐP: Thắng</v>
      </c>
      <c r="H24" s="509" t="str">
        <f t="shared" si="5"/>
        <v>TN: Thắng</v>
      </c>
      <c r="I24" s="509" t="str">
        <f t="shared" si="6"/>
        <v>SH: Thắng</v>
      </c>
      <c r="J24" s="509" t="str">
        <f t="shared" si="7"/>
        <v>Nghề: Thắng</v>
      </c>
      <c r="K24" s="509" t="str">
        <f t="shared" si="8"/>
        <v>QP: Thắng</v>
      </c>
      <c r="L24" s="503" t="str">
        <f t="shared" si="1"/>
        <v>Đỗ Đức Thắng</v>
      </c>
      <c r="M24" s="504">
        <f t="shared" si="2"/>
        <v>23</v>
      </c>
      <c r="N24" s="504" t="str">
        <f t="shared" si="3"/>
        <v/>
      </c>
      <c r="O24" s="505"/>
      <c r="P24" s="505"/>
      <c r="Q24" s="505"/>
      <c r="R24" s="505"/>
      <c r="S24" s="510">
        <v>23</v>
      </c>
      <c r="T24" s="511" t="s">
        <v>101</v>
      </c>
      <c r="U24" s="516" t="s">
        <v>161</v>
      </c>
      <c r="V24" s="518" t="s">
        <v>373</v>
      </c>
      <c r="W24" s="505"/>
    </row>
    <row r="25" spans="1:23" x14ac:dyDescent="0.25">
      <c r="A25" s="503">
        <v>24</v>
      </c>
      <c r="B25" s="509" t="s">
        <v>170</v>
      </c>
      <c r="C25" s="509" t="s">
        <v>374</v>
      </c>
      <c r="D25" s="509" t="s">
        <v>375</v>
      </c>
      <c r="E25" s="509" t="s">
        <v>185</v>
      </c>
      <c r="F25" s="509" t="str">
        <f t="shared" si="0"/>
        <v>CN: Liên</v>
      </c>
      <c r="G25" s="509" t="str">
        <f t="shared" si="4"/>
        <v>ĐP: Liên</v>
      </c>
      <c r="H25" s="509" t="str">
        <f t="shared" si="5"/>
        <v>TN: Liên</v>
      </c>
      <c r="I25" s="509" t="str">
        <f t="shared" si="6"/>
        <v>SH: Liên</v>
      </c>
      <c r="J25" s="509" t="str">
        <f t="shared" si="7"/>
        <v>Nghề: Liên</v>
      </c>
      <c r="K25" s="509" t="str">
        <f t="shared" si="8"/>
        <v>QP: Liên</v>
      </c>
      <c r="L25" s="503" t="str">
        <f t="shared" si="1"/>
        <v>Nguyễn Thị Hồng Liên</v>
      </c>
      <c r="M25" s="504">
        <f t="shared" si="2"/>
        <v>24</v>
      </c>
      <c r="N25" s="504" t="str">
        <f t="shared" si="3"/>
        <v/>
      </c>
      <c r="O25" s="505"/>
      <c r="P25" s="505"/>
      <c r="Q25" s="505"/>
      <c r="R25" s="505"/>
      <c r="S25" s="510">
        <v>24</v>
      </c>
      <c r="T25" s="511" t="s">
        <v>102</v>
      </c>
      <c r="U25" s="510" t="s">
        <v>158</v>
      </c>
      <c r="V25" s="518" t="s">
        <v>376</v>
      </c>
      <c r="W25" s="505"/>
    </row>
    <row r="26" spans="1:23" x14ac:dyDescent="0.25">
      <c r="A26" s="503">
        <v>25</v>
      </c>
      <c r="B26" s="514" t="s">
        <v>175</v>
      </c>
      <c r="C26" s="514" t="s">
        <v>365</v>
      </c>
      <c r="D26" s="514" t="s">
        <v>353</v>
      </c>
      <c r="E26" s="514" t="s">
        <v>179</v>
      </c>
      <c r="F26" s="509" t="str">
        <f t="shared" si="0"/>
        <v>Lý: Thành</v>
      </c>
      <c r="G26" s="509" t="str">
        <f t="shared" si="4"/>
        <v>ĐP: Thành</v>
      </c>
      <c r="H26" s="509" t="str">
        <f t="shared" si="5"/>
        <v>TN: Thành</v>
      </c>
      <c r="I26" s="509" t="str">
        <f t="shared" si="6"/>
        <v>SH: Thành</v>
      </c>
      <c r="J26" s="509" t="str">
        <f t="shared" si="7"/>
        <v>Nghề: Thành</v>
      </c>
      <c r="K26" s="509" t="str">
        <f t="shared" si="8"/>
        <v>QP: Thành</v>
      </c>
      <c r="L26" s="503" t="str">
        <f t="shared" si="1"/>
        <v>Nguyễn Văn Thành</v>
      </c>
      <c r="M26" s="504">
        <f t="shared" si="2"/>
        <v>25</v>
      </c>
      <c r="N26" s="504" t="str">
        <f t="shared" si="3"/>
        <v/>
      </c>
      <c r="O26" s="505"/>
      <c r="P26" s="505"/>
      <c r="Q26" s="505"/>
      <c r="R26" s="505"/>
      <c r="S26" s="510">
        <v>25</v>
      </c>
      <c r="T26" s="511" t="s">
        <v>103</v>
      </c>
      <c r="U26" s="510" t="s">
        <v>156</v>
      </c>
      <c r="V26" s="518" t="s">
        <v>377</v>
      </c>
      <c r="W26" s="505"/>
    </row>
    <row r="27" spans="1:23" x14ac:dyDescent="0.25">
      <c r="A27" s="503">
        <v>26</v>
      </c>
      <c r="B27" s="509" t="s">
        <v>173</v>
      </c>
      <c r="C27" s="509" t="s">
        <v>378</v>
      </c>
      <c r="D27" s="509" t="s">
        <v>379</v>
      </c>
      <c r="E27" s="509" t="s">
        <v>179</v>
      </c>
      <c r="F27" s="509" t="str">
        <f t="shared" si="0"/>
        <v>Lý: Tú</v>
      </c>
      <c r="G27" s="509" t="str">
        <f t="shared" si="4"/>
        <v>ĐP: Tú</v>
      </c>
      <c r="H27" s="509" t="str">
        <f t="shared" si="5"/>
        <v>TN: Tú</v>
      </c>
      <c r="I27" s="509" t="str">
        <f t="shared" si="6"/>
        <v>SH: Tú</v>
      </c>
      <c r="J27" s="509" t="str">
        <f t="shared" si="7"/>
        <v>Nghề: Tú</v>
      </c>
      <c r="K27" s="509" t="str">
        <f t="shared" si="8"/>
        <v>QP: Tú</v>
      </c>
      <c r="L27" s="503" t="str">
        <f t="shared" si="1"/>
        <v>Bùi Ngọc Tú</v>
      </c>
      <c r="M27" s="504">
        <f t="shared" si="2"/>
        <v>26</v>
      </c>
      <c r="N27" s="504" t="str">
        <f t="shared" si="3"/>
        <v/>
      </c>
      <c r="O27" s="505"/>
      <c r="P27" s="505"/>
      <c r="Q27" s="505"/>
      <c r="R27" s="505"/>
      <c r="S27" s="510">
        <v>26</v>
      </c>
      <c r="T27" s="511" t="s">
        <v>104</v>
      </c>
      <c r="U27" s="510" t="s">
        <v>157</v>
      </c>
      <c r="V27" s="518" t="s">
        <v>380</v>
      </c>
      <c r="W27" s="505"/>
    </row>
    <row r="28" spans="1:23" x14ac:dyDescent="0.25">
      <c r="A28" s="503">
        <v>27</v>
      </c>
      <c r="B28" s="509" t="s">
        <v>157</v>
      </c>
      <c r="C28" s="509" t="s">
        <v>381</v>
      </c>
      <c r="D28" s="509" t="s">
        <v>382</v>
      </c>
      <c r="E28" s="509" t="s">
        <v>179</v>
      </c>
      <c r="F28" s="509" t="str">
        <f t="shared" si="0"/>
        <v>Lý: Khánh</v>
      </c>
      <c r="G28" s="509" t="str">
        <f t="shared" si="4"/>
        <v>ĐP: Khánh</v>
      </c>
      <c r="H28" s="509" t="str">
        <f t="shared" si="5"/>
        <v>TN: Khánh</v>
      </c>
      <c r="I28" s="509" t="str">
        <f t="shared" si="6"/>
        <v>SH: Khánh</v>
      </c>
      <c r="J28" s="509" t="str">
        <f t="shared" si="7"/>
        <v>Nghề: Khánh</v>
      </c>
      <c r="K28" s="509" t="str">
        <f t="shared" si="8"/>
        <v>QP: Khánh</v>
      </c>
      <c r="L28" s="503" t="str">
        <f t="shared" si="1"/>
        <v>Võ Như Khánh</v>
      </c>
      <c r="M28" s="504">
        <f t="shared" si="2"/>
        <v>27</v>
      </c>
      <c r="N28" s="504" t="str">
        <f t="shared" si="3"/>
        <v>12A5</v>
      </c>
      <c r="O28" s="519" t="s">
        <v>383</v>
      </c>
      <c r="P28" s="520">
        <v>44445</v>
      </c>
      <c r="Q28" s="521"/>
      <c r="R28" s="505"/>
      <c r="S28" s="510">
        <v>27</v>
      </c>
      <c r="T28" s="511" t="s">
        <v>105</v>
      </c>
      <c r="U28" s="510" t="s">
        <v>131</v>
      </c>
      <c r="V28" s="518" t="s">
        <v>384</v>
      </c>
      <c r="W28" s="505"/>
    </row>
    <row r="29" spans="1:23" x14ac:dyDescent="0.25">
      <c r="A29" s="503">
        <v>28</v>
      </c>
      <c r="B29" s="509" t="s">
        <v>385</v>
      </c>
      <c r="C29" s="509" t="s">
        <v>386</v>
      </c>
      <c r="D29" s="509" t="s">
        <v>387</v>
      </c>
      <c r="E29" s="509" t="s">
        <v>179</v>
      </c>
      <c r="F29" s="509" t="str">
        <f t="shared" si="0"/>
        <v>Lý: Hiền</v>
      </c>
      <c r="G29" s="509" t="str">
        <f t="shared" si="4"/>
        <v>ĐP: Hiền</v>
      </c>
      <c r="H29" s="509" t="str">
        <f t="shared" si="5"/>
        <v>TN: Hiền</v>
      </c>
      <c r="I29" s="509" t="str">
        <f t="shared" si="6"/>
        <v>SH: Hiền</v>
      </c>
      <c r="J29" s="509" t="str">
        <f t="shared" si="7"/>
        <v>Nghề: Hiền</v>
      </c>
      <c r="K29" s="509" t="str">
        <f t="shared" si="8"/>
        <v>QP: Hiền</v>
      </c>
      <c r="L29" s="503" t="str">
        <f t="shared" si="1"/>
        <v>Ngô Văn Hiền</v>
      </c>
      <c r="M29" s="504">
        <f t="shared" si="2"/>
        <v>28</v>
      </c>
      <c r="N29" s="504" t="str">
        <f t="shared" si="3"/>
        <v/>
      </c>
      <c r="O29" s="519" t="s">
        <v>388</v>
      </c>
      <c r="P29" s="520">
        <f>P28+7</f>
        <v>44452</v>
      </c>
      <c r="Q29" s="521"/>
      <c r="R29" s="505"/>
      <c r="S29" s="510">
        <v>28</v>
      </c>
      <c r="T29" s="511" t="s">
        <v>106</v>
      </c>
      <c r="U29" s="510" t="s">
        <v>155</v>
      </c>
      <c r="V29" s="518" t="s">
        <v>389</v>
      </c>
      <c r="W29" s="505"/>
    </row>
    <row r="30" spans="1:23" x14ac:dyDescent="0.25">
      <c r="A30" s="503">
        <v>29</v>
      </c>
      <c r="B30" s="509" t="s">
        <v>133</v>
      </c>
      <c r="C30" s="509" t="s">
        <v>390</v>
      </c>
      <c r="D30" s="509" t="s">
        <v>391</v>
      </c>
      <c r="E30" s="509" t="s">
        <v>179</v>
      </c>
      <c r="F30" s="509" t="str">
        <f t="shared" si="0"/>
        <v>Lý: Hiếu</v>
      </c>
      <c r="G30" s="509" t="str">
        <f t="shared" si="4"/>
        <v>ĐP: Hiếu</v>
      </c>
      <c r="H30" s="509" t="str">
        <f t="shared" si="5"/>
        <v>TN: Hiếu</v>
      </c>
      <c r="I30" s="509" t="str">
        <f t="shared" si="6"/>
        <v>SH: Hiếu</v>
      </c>
      <c r="J30" s="509" t="str">
        <f t="shared" si="7"/>
        <v>Nghề: Hiếu</v>
      </c>
      <c r="K30" s="509" t="str">
        <f t="shared" si="8"/>
        <v>QP: Hiếu</v>
      </c>
      <c r="L30" s="503" t="str">
        <f t="shared" si="1"/>
        <v>Lê Quang Hiếu</v>
      </c>
      <c r="M30" s="504">
        <f t="shared" si="2"/>
        <v>29</v>
      </c>
      <c r="N30" s="504" t="str">
        <f t="shared" si="3"/>
        <v>12A1</v>
      </c>
      <c r="O30" s="519" t="s">
        <v>392</v>
      </c>
      <c r="P30" s="520">
        <f t="shared" ref="P30:P78" si="9">P29+7</f>
        <v>44459</v>
      </c>
      <c r="Q30" s="521"/>
      <c r="R30" s="505"/>
      <c r="S30" s="510">
        <v>29</v>
      </c>
      <c r="T30" s="511" t="s">
        <v>107</v>
      </c>
      <c r="U30" s="510" t="s">
        <v>134</v>
      </c>
      <c r="V30" s="518" t="s">
        <v>393</v>
      </c>
      <c r="W30" s="505"/>
    </row>
    <row r="31" spans="1:23" x14ac:dyDescent="0.25">
      <c r="A31" s="503">
        <v>30</v>
      </c>
      <c r="B31" s="509" t="s">
        <v>149</v>
      </c>
      <c r="C31" s="509" t="s">
        <v>394</v>
      </c>
      <c r="D31" s="509" t="s">
        <v>177</v>
      </c>
      <c r="E31" s="509" t="s">
        <v>179</v>
      </c>
      <c r="F31" s="509" t="str">
        <f t="shared" si="0"/>
        <v>Lý: Văn</v>
      </c>
      <c r="G31" s="509" t="str">
        <f t="shared" si="4"/>
        <v>ĐP: Văn</v>
      </c>
      <c r="H31" s="509" t="str">
        <f t="shared" si="5"/>
        <v>TN: Văn</v>
      </c>
      <c r="I31" s="509" t="str">
        <f t="shared" si="6"/>
        <v>SH: Văn</v>
      </c>
      <c r="J31" s="509" t="str">
        <f t="shared" si="7"/>
        <v>Nghề: Văn</v>
      </c>
      <c r="K31" s="509" t="str">
        <f t="shared" si="8"/>
        <v>QP: Văn</v>
      </c>
      <c r="L31" s="503" t="str">
        <f t="shared" si="1"/>
        <v>Nguyễn Thành Văn</v>
      </c>
      <c r="M31" s="504">
        <f t="shared" si="2"/>
        <v>30</v>
      </c>
      <c r="N31" s="504" t="str">
        <f t="shared" si="3"/>
        <v>11A1</v>
      </c>
      <c r="O31" s="519" t="s">
        <v>395</v>
      </c>
      <c r="P31" s="520">
        <f t="shared" si="9"/>
        <v>44466</v>
      </c>
      <c r="Q31" s="521"/>
      <c r="R31" s="505"/>
      <c r="S31" s="510">
        <v>30</v>
      </c>
      <c r="T31" s="511" t="s">
        <v>108</v>
      </c>
      <c r="U31" s="510" t="s">
        <v>153</v>
      </c>
      <c r="V31" s="518" t="s">
        <v>396</v>
      </c>
      <c r="W31" s="505"/>
    </row>
    <row r="32" spans="1:23" x14ac:dyDescent="0.25">
      <c r="A32" s="503">
        <v>31</v>
      </c>
      <c r="B32" s="509" t="s">
        <v>113</v>
      </c>
      <c r="C32" s="509" t="s">
        <v>397</v>
      </c>
      <c r="D32" s="509" t="s">
        <v>398</v>
      </c>
      <c r="E32" s="509" t="s">
        <v>179</v>
      </c>
      <c r="F32" s="509" t="str">
        <f t="shared" si="0"/>
        <v>Lý: Hằng</v>
      </c>
      <c r="G32" s="509" t="str">
        <f t="shared" si="4"/>
        <v>ĐP: Hằng</v>
      </c>
      <c r="H32" s="509" t="str">
        <f t="shared" si="5"/>
        <v>TN: Hằng</v>
      </c>
      <c r="I32" s="509" t="str">
        <f t="shared" si="6"/>
        <v>SH: Hằng</v>
      </c>
      <c r="J32" s="509" t="str">
        <f t="shared" si="7"/>
        <v>Nghề: Hằng</v>
      </c>
      <c r="K32" s="509" t="str">
        <f t="shared" si="8"/>
        <v>QP: Hằng</v>
      </c>
      <c r="L32" s="503" t="str">
        <f t="shared" si="1"/>
        <v>Đỗ Thị Thúy Hằng</v>
      </c>
      <c r="M32" s="504">
        <f t="shared" si="2"/>
        <v>31</v>
      </c>
      <c r="N32" s="504" t="str">
        <f t="shared" si="3"/>
        <v>10A2</v>
      </c>
      <c r="O32" s="519" t="s">
        <v>399</v>
      </c>
      <c r="P32" s="520">
        <f t="shared" si="9"/>
        <v>44473</v>
      </c>
      <c r="Q32" s="521"/>
      <c r="R32" s="505"/>
      <c r="S32" s="510">
        <v>31</v>
      </c>
      <c r="T32" s="511" t="s">
        <v>109</v>
      </c>
      <c r="U32" s="516" t="s">
        <v>160</v>
      </c>
      <c r="V32" s="518" t="s">
        <v>400</v>
      </c>
      <c r="W32" s="505"/>
    </row>
    <row r="33" spans="1:23" x14ac:dyDescent="0.25">
      <c r="A33" s="503">
        <v>32</v>
      </c>
      <c r="B33" s="509" t="s">
        <v>112</v>
      </c>
      <c r="C33" s="509" t="s">
        <v>401</v>
      </c>
      <c r="D33" s="509" t="s">
        <v>402</v>
      </c>
      <c r="E33" s="509" t="s">
        <v>179</v>
      </c>
      <c r="F33" s="509" t="str">
        <f t="shared" si="0"/>
        <v>Lý: Bảy</v>
      </c>
      <c r="G33" s="509" t="str">
        <f t="shared" si="4"/>
        <v>ĐP: Bảy</v>
      </c>
      <c r="H33" s="509" t="str">
        <f t="shared" si="5"/>
        <v>TN: Bảy</v>
      </c>
      <c r="I33" s="509" t="str">
        <f t="shared" si="6"/>
        <v>SH: Bảy</v>
      </c>
      <c r="J33" s="509" t="str">
        <f t="shared" si="7"/>
        <v>Nghề: Bảy</v>
      </c>
      <c r="K33" s="509" t="str">
        <f t="shared" si="8"/>
        <v>QP: Bảy</v>
      </c>
      <c r="L33" s="503" t="str">
        <f t="shared" si="1"/>
        <v>Bùi Văn Bảy</v>
      </c>
      <c r="M33" s="504">
        <f t="shared" si="2"/>
        <v>32</v>
      </c>
      <c r="N33" s="504" t="str">
        <f t="shared" si="3"/>
        <v/>
      </c>
      <c r="O33" s="519" t="s">
        <v>403</v>
      </c>
      <c r="P33" s="520">
        <f t="shared" si="9"/>
        <v>44480</v>
      </c>
      <c r="Q33" s="521"/>
      <c r="R33" s="505"/>
      <c r="S33" s="510">
        <v>32</v>
      </c>
      <c r="T33" s="511" t="s">
        <v>110</v>
      </c>
      <c r="U33" s="516" t="s">
        <v>166</v>
      </c>
      <c r="V33" s="518" t="s">
        <v>404</v>
      </c>
      <c r="W33" s="505"/>
    </row>
    <row r="34" spans="1:23" x14ac:dyDescent="0.25">
      <c r="A34" s="503">
        <v>33</v>
      </c>
      <c r="B34" s="514" t="s">
        <v>141</v>
      </c>
      <c r="C34" s="514" t="s">
        <v>405</v>
      </c>
      <c r="D34" s="514" t="s">
        <v>406</v>
      </c>
      <c r="E34" s="514" t="s">
        <v>179</v>
      </c>
      <c r="F34" s="509" t="str">
        <f t="shared" si="0"/>
        <v>Lý: Tám</v>
      </c>
      <c r="G34" s="509" t="str">
        <f t="shared" si="4"/>
        <v>ĐP: Tám</v>
      </c>
      <c r="H34" s="509" t="str">
        <f t="shared" si="5"/>
        <v>TN: Tám</v>
      </c>
      <c r="I34" s="509" t="str">
        <f t="shared" si="6"/>
        <v>SH: Tám</v>
      </c>
      <c r="J34" s="509" t="str">
        <f t="shared" si="7"/>
        <v>Nghề: Tám</v>
      </c>
      <c r="K34" s="509" t="str">
        <f t="shared" si="8"/>
        <v>QP: Tám</v>
      </c>
      <c r="L34" s="503" t="str">
        <f t="shared" si="1"/>
        <v>Đào Văn Tám</v>
      </c>
      <c r="M34" s="504">
        <f t="shared" si="2"/>
        <v>33</v>
      </c>
      <c r="N34" s="504" t="str">
        <f t="shared" si="3"/>
        <v>11A10</v>
      </c>
      <c r="O34" s="519" t="s">
        <v>407</v>
      </c>
      <c r="P34" s="520">
        <f t="shared" si="9"/>
        <v>44487</v>
      </c>
      <c r="Q34" s="521"/>
      <c r="R34" s="505"/>
      <c r="S34" s="510"/>
      <c r="T34" s="510"/>
      <c r="U34" s="516"/>
      <c r="V34" s="518"/>
      <c r="W34" s="505"/>
    </row>
    <row r="35" spans="1:23" x14ac:dyDescent="0.25">
      <c r="A35" s="503">
        <v>34</v>
      </c>
      <c r="B35" s="514" t="s">
        <v>146</v>
      </c>
      <c r="C35" s="514" t="s">
        <v>408</v>
      </c>
      <c r="D35" s="514" t="s">
        <v>409</v>
      </c>
      <c r="E35" s="514" t="s">
        <v>182</v>
      </c>
      <c r="F35" s="509" t="str">
        <f t="shared" si="0"/>
        <v>Sử: Xuân</v>
      </c>
      <c r="G35" s="509" t="str">
        <f t="shared" si="4"/>
        <v>ĐP: Xuân</v>
      </c>
      <c r="H35" s="509" t="str">
        <f t="shared" si="5"/>
        <v>TN: Xuân</v>
      </c>
      <c r="I35" s="509" t="str">
        <f t="shared" si="6"/>
        <v>SH: Xuân</v>
      </c>
      <c r="J35" s="509" t="str">
        <f t="shared" si="7"/>
        <v>Nghề: Xuân</v>
      </c>
      <c r="K35" s="509" t="str">
        <f t="shared" si="8"/>
        <v>QP: Xuân</v>
      </c>
      <c r="L35" s="503" t="str">
        <f t="shared" si="1"/>
        <v>Đỗ Thị Thanh Xuân</v>
      </c>
      <c r="M35" s="504">
        <f t="shared" si="2"/>
        <v>34</v>
      </c>
      <c r="N35" s="504" t="str">
        <f t="shared" si="3"/>
        <v/>
      </c>
      <c r="O35" s="519" t="s">
        <v>410</v>
      </c>
      <c r="P35" s="520">
        <f t="shared" si="9"/>
        <v>44494</v>
      </c>
      <c r="Q35" s="521"/>
      <c r="R35" s="505"/>
      <c r="S35" s="510"/>
      <c r="T35" s="510"/>
      <c r="U35" s="516"/>
      <c r="V35" s="518"/>
      <c r="W35" s="505"/>
    </row>
    <row r="36" spans="1:23" x14ac:dyDescent="0.25">
      <c r="A36" s="503">
        <v>35</v>
      </c>
      <c r="B36" s="514" t="s">
        <v>129</v>
      </c>
      <c r="C36" s="514" t="s">
        <v>289</v>
      </c>
      <c r="D36" s="514" t="s">
        <v>411</v>
      </c>
      <c r="E36" s="514" t="s">
        <v>182</v>
      </c>
      <c r="F36" s="509" t="str">
        <f t="shared" si="0"/>
        <v>Sử: Thoa</v>
      </c>
      <c r="G36" s="509" t="str">
        <f t="shared" si="4"/>
        <v>ĐP: Thoa</v>
      </c>
      <c r="H36" s="509" t="str">
        <f t="shared" si="5"/>
        <v>TN: Thoa</v>
      </c>
      <c r="I36" s="509" t="str">
        <f t="shared" si="6"/>
        <v>SH: Thoa</v>
      </c>
      <c r="J36" s="509" t="str">
        <f t="shared" si="7"/>
        <v>Nghề: Thoa</v>
      </c>
      <c r="K36" s="509" t="str">
        <f t="shared" si="8"/>
        <v>QP: Thoa</v>
      </c>
      <c r="L36" s="503" t="str">
        <f t="shared" si="1"/>
        <v>Nguyễn Thị Thoa</v>
      </c>
      <c r="M36" s="504">
        <f t="shared" si="2"/>
        <v>35</v>
      </c>
      <c r="N36" s="504" t="str">
        <f t="shared" si="3"/>
        <v>11A7</v>
      </c>
      <c r="O36" s="519" t="s">
        <v>412</v>
      </c>
      <c r="P36" s="520">
        <f t="shared" si="9"/>
        <v>44501</v>
      </c>
      <c r="Q36" s="521"/>
      <c r="R36" s="505"/>
      <c r="S36" s="510"/>
      <c r="T36" s="510"/>
      <c r="U36" s="516"/>
      <c r="V36" s="518"/>
      <c r="W36" s="505"/>
    </row>
    <row r="37" spans="1:23" x14ac:dyDescent="0.25">
      <c r="A37" s="503">
        <v>36</v>
      </c>
      <c r="B37" s="509" t="s">
        <v>4</v>
      </c>
      <c r="C37" s="509" t="s">
        <v>413</v>
      </c>
      <c r="D37" s="509" t="s">
        <v>414</v>
      </c>
      <c r="E37" s="509" t="s">
        <v>182</v>
      </c>
      <c r="F37" s="509" t="str">
        <f t="shared" si="0"/>
        <v>Sử: Duyên</v>
      </c>
      <c r="G37" s="509" t="str">
        <f t="shared" si="4"/>
        <v>ĐP: Duyên</v>
      </c>
      <c r="H37" s="509" t="str">
        <f t="shared" si="5"/>
        <v>TN: Duyên</v>
      </c>
      <c r="I37" s="509" t="str">
        <f t="shared" si="6"/>
        <v>SH: Duyên</v>
      </c>
      <c r="J37" s="509" t="str">
        <f t="shared" si="7"/>
        <v>Nghề: Duyên</v>
      </c>
      <c r="K37" s="509" t="str">
        <f t="shared" si="8"/>
        <v>QP: Duyên</v>
      </c>
      <c r="L37" s="503" t="str">
        <f t="shared" si="1"/>
        <v>Mai Thị  Duyên</v>
      </c>
      <c r="M37" s="504">
        <f t="shared" si="2"/>
        <v>36</v>
      </c>
      <c r="N37" s="504" t="str">
        <f t="shared" si="3"/>
        <v>11A4</v>
      </c>
      <c r="O37" s="519" t="s">
        <v>415</v>
      </c>
      <c r="P37" s="520">
        <f t="shared" si="9"/>
        <v>44508</v>
      </c>
      <c r="Q37" s="521"/>
      <c r="R37" s="505"/>
      <c r="S37" s="510"/>
      <c r="T37" s="510"/>
      <c r="U37" s="516"/>
      <c r="V37" s="518"/>
      <c r="W37" s="505"/>
    </row>
    <row r="38" spans="1:23" x14ac:dyDescent="0.25">
      <c r="A38" s="503">
        <v>37</v>
      </c>
      <c r="B38" s="509" t="s">
        <v>120</v>
      </c>
      <c r="C38" s="509" t="s">
        <v>374</v>
      </c>
      <c r="D38" s="509" t="s">
        <v>416</v>
      </c>
      <c r="E38" s="509" t="s">
        <v>182</v>
      </c>
      <c r="F38" s="509" t="str">
        <f t="shared" si="0"/>
        <v>Sử: Loan</v>
      </c>
      <c r="G38" s="509" t="str">
        <f t="shared" si="4"/>
        <v>ĐP: Loan</v>
      </c>
      <c r="H38" s="509" t="str">
        <f t="shared" si="5"/>
        <v>TN: Loan</v>
      </c>
      <c r="I38" s="509" t="str">
        <f t="shared" si="6"/>
        <v>SH: Loan</v>
      </c>
      <c r="J38" s="509" t="str">
        <f t="shared" si="7"/>
        <v>Nghề: Loan</v>
      </c>
      <c r="K38" s="509" t="str">
        <f t="shared" si="8"/>
        <v>QP: Loan</v>
      </c>
      <c r="L38" s="503" t="str">
        <f t="shared" si="1"/>
        <v>Nguyễn Thị Hồng Loan</v>
      </c>
      <c r="M38" s="504">
        <f t="shared" si="2"/>
        <v>37</v>
      </c>
      <c r="N38" s="504" t="str">
        <f t="shared" si="3"/>
        <v/>
      </c>
      <c r="O38" s="519" t="s">
        <v>417</v>
      </c>
      <c r="P38" s="520">
        <f t="shared" si="9"/>
        <v>44515</v>
      </c>
      <c r="Q38" s="521"/>
      <c r="R38" s="505"/>
      <c r="S38" s="510"/>
      <c r="T38" s="510"/>
      <c r="U38" s="516"/>
      <c r="V38" s="518"/>
      <c r="W38" s="505"/>
    </row>
    <row r="39" spans="1:23" x14ac:dyDescent="0.25">
      <c r="A39" s="503">
        <v>38</v>
      </c>
      <c r="B39" s="509" t="s">
        <v>156</v>
      </c>
      <c r="C39" s="509" t="s">
        <v>418</v>
      </c>
      <c r="D39" s="509" t="s">
        <v>353</v>
      </c>
      <c r="E39" s="509" t="s">
        <v>181</v>
      </c>
      <c r="F39" s="509" t="str">
        <f t="shared" si="0"/>
        <v>Sinh: Thành</v>
      </c>
      <c r="G39" s="509" t="str">
        <f t="shared" si="4"/>
        <v>ĐP: Thành</v>
      </c>
      <c r="H39" s="509" t="str">
        <f t="shared" si="5"/>
        <v>TN: Thành</v>
      </c>
      <c r="I39" s="509" t="str">
        <f t="shared" si="6"/>
        <v>SH: Thành</v>
      </c>
      <c r="J39" s="509" t="str">
        <f t="shared" si="7"/>
        <v>Nghề: Thành</v>
      </c>
      <c r="K39" s="509" t="str">
        <f t="shared" si="8"/>
        <v>QP: Thành</v>
      </c>
      <c r="L39" s="503" t="str">
        <f t="shared" si="1"/>
        <v>Đỗ Minh Thành</v>
      </c>
      <c r="M39" s="504">
        <f t="shared" si="2"/>
        <v>38</v>
      </c>
      <c r="N39" s="504" t="str">
        <f t="shared" si="3"/>
        <v>12A4</v>
      </c>
      <c r="O39" s="519" t="s">
        <v>419</v>
      </c>
      <c r="P39" s="520">
        <f t="shared" si="9"/>
        <v>44522</v>
      </c>
      <c r="Q39" s="521"/>
      <c r="R39" s="505"/>
      <c r="S39" s="510"/>
      <c r="T39" s="510"/>
      <c r="U39" s="516"/>
      <c r="V39" s="518"/>
      <c r="W39" s="505"/>
    </row>
    <row r="40" spans="1:23" x14ac:dyDescent="0.25">
      <c r="A40" s="503">
        <v>39</v>
      </c>
      <c r="B40" s="514" t="s">
        <v>420</v>
      </c>
      <c r="C40" s="514" t="s">
        <v>421</v>
      </c>
      <c r="D40" s="514" t="s">
        <v>422</v>
      </c>
      <c r="E40" s="514" t="s">
        <v>181</v>
      </c>
      <c r="F40" s="509" t="str">
        <f t="shared" si="0"/>
        <v>Sinh: Hường</v>
      </c>
      <c r="G40" s="509" t="str">
        <f t="shared" si="4"/>
        <v>ĐP: Hường</v>
      </c>
      <c r="H40" s="509" t="str">
        <f t="shared" si="5"/>
        <v>TN: Hường</v>
      </c>
      <c r="I40" s="509" t="str">
        <f t="shared" si="6"/>
        <v>SH: Hường</v>
      </c>
      <c r="J40" s="509" t="str">
        <f t="shared" si="7"/>
        <v>Nghề: Hường</v>
      </c>
      <c r="K40" s="509" t="str">
        <f t="shared" si="8"/>
        <v>QP: Hường</v>
      </c>
      <c r="L40" s="503" t="str">
        <f t="shared" si="1"/>
        <v>Phạm Thị Diệu Hường</v>
      </c>
      <c r="M40" s="504">
        <f t="shared" si="2"/>
        <v>39</v>
      </c>
      <c r="N40" s="504" t="str">
        <f t="shared" si="3"/>
        <v/>
      </c>
      <c r="O40" s="519" t="s">
        <v>423</v>
      </c>
      <c r="P40" s="520">
        <f t="shared" si="9"/>
        <v>44529</v>
      </c>
      <c r="Q40" s="521"/>
      <c r="R40" s="505"/>
      <c r="S40" s="505"/>
      <c r="T40" s="505"/>
      <c r="U40" s="505"/>
      <c r="V40" s="522"/>
      <c r="W40" s="505"/>
    </row>
    <row r="41" spans="1:23" x14ac:dyDescent="0.25">
      <c r="A41" s="503">
        <v>40</v>
      </c>
      <c r="B41" s="509" t="s">
        <v>126</v>
      </c>
      <c r="C41" s="509" t="s">
        <v>424</v>
      </c>
      <c r="D41" s="509" t="s">
        <v>425</v>
      </c>
      <c r="E41" s="509" t="s">
        <v>181</v>
      </c>
      <c r="F41" s="509" t="str">
        <f t="shared" si="0"/>
        <v>Sinh: Yên</v>
      </c>
      <c r="G41" s="509" t="str">
        <f t="shared" si="4"/>
        <v>ĐP: Yên</v>
      </c>
      <c r="H41" s="509" t="str">
        <f t="shared" si="5"/>
        <v>TN: Yên</v>
      </c>
      <c r="I41" s="509" t="str">
        <f t="shared" si="6"/>
        <v>SH: Yên</v>
      </c>
      <c r="J41" s="509" t="str">
        <f t="shared" si="7"/>
        <v>Nghề: Yên</v>
      </c>
      <c r="K41" s="509" t="str">
        <f t="shared" si="8"/>
        <v>QP: Yên</v>
      </c>
      <c r="L41" s="503" t="str">
        <f t="shared" si="1"/>
        <v>Dương Thị Phương Yên</v>
      </c>
      <c r="M41" s="504">
        <f t="shared" si="2"/>
        <v>40</v>
      </c>
      <c r="N41" s="504" t="str">
        <f t="shared" si="3"/>
        <v>11A3</v>
      </c>
      <c r="O41" s="519" t="s">
        <v>426</v>
      </c>
      <c r="P41" s="520">
        <f t="shared" si="9"/>
        <v>44536</v>
      </c>
      <c r="Q41" s="521"/>
      <c r="R41" s="505"/>
      <c r="S41" s="505"/>
      <c r="T41" s="505"/>
      <c r="U41" s="505"/>
      <c r="V41" s="522"/>
      <c r="W41" s="505"/>
    </row>
    <row r="42" spans="1:23" s="525" customFormat="1" x14ac:dyDescent="0.25">
      <c r="A42" s="503">
        <v>41</v>
      </c>
      <c r="B42" s="509" t="s">
        <v>158</v>
      </c>
      <c r="C42" s="509" t="s">
        <v>289</v>
      </c>
      <c r="D42" s="509" t="s">
        <v>427</v>
      </c>
      <c r="E42" s="509" t="s">
        <v>181</v>
      </c>
      <c r="F42" s="509" t="str">
        <f t="shared" si="0"/>
        <v>Sinh: Hương</v>
      </c>
      <c r="G42" s="509" t="str">
        <f t="shared" si="4"/>
        <v>ĐP: Hương</v>
      </c>
      <c r="H42" s="509" t="str">
        <f t="shared" si="5"/>
        <v>TN: Hương</v>
      </c>
      <c r="I42" s="509" t="str">
        <f t="shared" si="6"/>
        <v>SH: Hương</v>
      </c>
      <c r="J42" s="509" t="str">
        <f t="shared" si="7"/>
        <v>Nghề: Hương</v>
      </c>
      <c r="K42" s="509" t="str">
        <f t="shared" si="8"/>
        <v>QP: Hương</v>
      </c>
      <c r="L42" s="503" t="str">
        <f t="shared" si="1"/>
        <v>Nguyễn Thị Hương</v>
      </c>
      <c r="M42" s="504">
        <f t="shared" si="2"/>
        <v>41</v>
      </c>
      <c r="N42" s="504" t="str">
        <f t="shared" si="3"/>
        <v>12A3</v>
      </c>
      <c r="O42" s="519" t="s">
        <v>428</v>
      </c>
      <c r="P42" s="520">
        <f t="shared" si="9"/>
        <v>44543</v>
      </c>
      <c r="Q42" s="521"/>
      <c r="R42" s="523"/>
      <c r="S42" s="523"/>
      <c r="T42" s="523"/>
      <c r="U42" s="523"/>
      <c r="V42" s="524"/>
      <c r="W42" s="523"/>
    </row>
    <row r="43" spans="1:23" s="525" customFormat="1" x14ac:dyDescent="0.25">
      <c r="A43" s="503">
        <v>42</v>
      </c>
      <c r="B43" s="526" t="s">
        <v>134</v>
      </c>
      <c r="C43" s="526" t="s">
        <v>429</v>
      </c>
      <c r="D43" s="526" t="s">
        <v>387</v>
      </c>
      <c r="E43" s="526" t="s">
        <v>181</v>
      </c>
      <c r="F43" s="509" t="str">
        <f t="shared" si="0"/>
        <v>Sinh: Hiền</v>
      </c>
      <c r="G43" s="509" t="str">
        <f t="shared" si="4"/>
        <v>ĐP: Hiền</v>
      </c>
      <c r="H43" s="509" t="str">
        <f t="shared" si="5"/>
        <v>TN: Hiền</v>
      </c>
      <c r="I43" s="509" t="str">
        <f t="shared" si="6"/>
        <v>SH: Hiền</v>
      </c>
      <c r="J43" s="509" t="str">
        <f t="shared" si="7"/>
        <v>Nghề: Hiền</v>
      </c>
      <c r="K43" s="509" t="str">
        <f t="shared" si="8"/>
        <v>QP: Hiền</v>
      </c>
      <c r="L43" s="503" t="str">
        <f t="shared" si="1"/>
        <v>Trần Thị  Hiền</v>
      </c>
      <c r="M43" s="504">
        <f t="shared" si="2"/>
        <v>42</v>
      </c>
      <c r="N43" s="504" t="str">
        <f t="shared" si="3"/>
        <v>12A8</v>
      </c>
      <c r="O43" s="519" t="s">
        <v>430</v>
      </c>
      <c r="P43" s="520">
        <f t="shared" si="9"/>
        <v>44550</v>
      </c>
      <c r="Q43" s="521"/>
      <c r="R43" s="523"/>
      <c r="S43" s="523"/>
      <c r="T43" s="523"/>
      <c r="U43" s="523"/>
      <c r="V43" s="524"/>
      <c r="W43" s="523"/>
    </row>
    <row r="44" spans="1:23" s="525" customFormat="1" x14ac:dyDescent="0.25">
      <c r="A44" s="503">
        <v>43</v>
      </c>
      <c r="B44" s="526" t="s">
        <v>142</v>
      </c>
      <c r="C44" s="514" t="s">
        <v>431</v>
      </c>
      <c r="D44" s="514" t="s">
        <v>432</v>
      </c>
      <c r="E44" s="514" t="s">
        <v>176</v>
      </c>
      <c r="F44" s="509" t="str">
        <f t="shared" si="0"/>
        <v>Toán: Nhơn</v>
      </c>
      <c r="G44" s="509" t="str">
        <f t="shared" si="4"/>
        <v>ĐP: Nhơn</v>
      </c>
      <c r="H44" s="509" t="str">
        <f t="shared" si="5"/>
        <v>TN: Nhơn</v>
      </c>
      <c r="I44" s="509" t="str">
        <f t="shared" si="6"/>
        <v>SH: Nhơn</v>
      </c>
      <c r="J44" s="509" t="str">
        <f t="shared" si="7"/>
        <v>Nghề: Nhơn</v>
      </c>
      <c r="K44" s="509" t="str">
        <f t="shared" si="8"/>
        <v>QP: Nhơn</v>
      </c>
      <c r="L44" s="503" t="str">
        <f t="shared" si="1"/>
        <v>Võ Văn Nhơn</v>
      </c>
      <c r="M44" s="504">
        <f t="shared" si="2"/>
        <v>43</v>
      </c>
      <c r="N44" s="504" t="str">
        <f t="shared" si="3"/>
        <v/>
      </c>
      <c r="O44" s="519" t="s">
        <v>433</v>
      </c>
      <c r="P44" s="520">
        <f t="shared" si="9"/>
        <v>44557</v>
      </c>
      <c r="Q44" s="521"/>
      <c r="R44" s="523"/>
      <c r="S44" s="523"/>
      <c r="T44" s="523"/>
      <c r="U44" s="523"/>
      <c r="V44" s="524"/>
      <c r="W44" s="523"/>
    </row>
    <row r="45" spans="1:23" x14ac:dyDescent="0.25">
      <c r="A45" s="503">
        <v>44</v>
      </c>
      <c r="B45" s="526" t="s">
        <v>155</v>
      </c>
      <c r="C45" s="514" t="s">
        <v>434</v>
      </c>
      <c r="D45" s="514" t="s">
        <v>435</v>
      </c>
      <c r="E45" s="514" t="s">
        <v>176</v>
      </c>
      <c r="F45" s="509" t="str">
        <f t="shared" si="0"/>
        <v>Toán: Thúy</v>
      </c>
      <c r="G45" s="509" t="str">
        <f t="shared" si="4"/>
        <v>ĐP: Thúy</v>
      </c>
      <c r="H45" s="509" t="str">
        <f t="shared" si="5"/>
        <v>TN: Thúy</v>
      </c>
      <c r="I45" s="509" t="str">
        <f t="shared" si="6"/>
        <v>SH: Thúy</v>
      </c>
      <c r="J45" s="509" t="str">
        <f t="shared" si="7"/>
        <v>Nghề: Thúy</v>
      </c>
      <c r="K45" s="509" t="str">
        <f t="shared" si="8"/>
        <v>QP: Thúy</v>
      </c>
      <c r="L45" s="503" t="str">
        <f t="shared" si="1"/>
        <v>Trương Thị Hồng Thúy</v>
      </c>
      <c r="M45" s="504">
        <f t="shared" si="2"/>
        <v>44</v>
      </c>
      <c r="N45" s="504" t="str">
        <f t="shared" si="3"/>
        <v>12A7</v>
      </c>
      <c r="O45" s="519" t="s">
        <v>436</v>
      </c>
      <c r="P45" s="520">
        <f t="shared" si="9"/>
        <v>44564</v>
      </c>
      <c r="Q45" s="521"/>
      <c r="R45" s="505"/>
      <c r="S45" s="505"/>
      <c r="T45" s="505"/>
      <c r="U45" s="505"/>
      <c r="V45" s="522"/>
      <c r="W45" s="505"/>
    </row>
    <row r="46" spans="1:23" x14ac:dyDescent="0.25">
      <c r="A46" s="503">
        <v>45</v>
      </c>
      <c r="B46" s="509" t="s">
        <v>130</v>
      </c>
      <c r="C46" s="509" t="s">
        <v>437</v>
      </c>
      <c r="D46" s="509" t="s">
        <v>438</v>
      </c>
      <c r="E46" s="509" t="s">
        <v>176</v>
      </c>
      <c r="F46" s="509" t="str">
        <f t="shared" si="0"/>
        <v>Toán: Vũ</v>
      </c>
      <c r="G46" s="509" t="str">
        <f t="shared" si="4"/>
        <v>ĐP: Vũ</v>
      </c>
      <c r="H46" s="509" t="str">
        <f t="shared" si="5"/>
        <v>TN: Vũ</v>
      </c>
      <c r="I46" s="509" t="str">
        <f t="shared" si="6"/>
        <v>SH: Vũ</v>
      </c>
      <c r="J46" s="509" t="str">
        <f t="shared" si="7"/>
        <v>Nghề: Vũ</v>
      </c>
      <c r="K46" s="509" t="str">
        <f t="shared" si="8"/>
        <v>QP: Vũ</v>
      </c>
      <c r="L46" s="503" t="str">
        <f t="shared" si="1"/>
        <v>Trần Ngọc  Vũ</v>
      </c>
      <c r="M46" s="504">
        <f t="shared" si="2"/>
        <v>45</v>
      </c>
      <c r="N46" s="504" t="str">
        <f t="shared" si="3"/>
        <v>11A8</v>
      </c>
      <c r="O46" s="519" t="s">
        <v>439</v>
      </c>
      <c r="P46" s="520">
        <f t="shared" si="9"/>
        <v>44571</v>
      </c>
      <c r="Q46" s="521"/>
      <c r="R46" s="505"/>
      <c r="S46" s="505"/>
      <c r="T46" s="505"/>
      <c r="U46" s="505"/>
      <c r="V46" s="522"/>
      <c r="W46" s="505"/>
    </row>
    <row r="47" spans="1:23" x14ac:dyDescent="0.25">
      <c r="A47" s="503">
        <v>46</v>
      </c>
      <c r="B47" s="514" t="s">
        <v>440</v>
      </c>
      <c r="C47" s="514" t="s">
        <v>441</v>
      </c>
      <c r="D47" s="514" t="s">
        <v>442</v>
      </c>
      <c r="E47" s="514" t="s">
        <v>176</v>
      </c>
      <c r="F47" s="509" t="str">
        <f t="shared" si="0"/>
        <v>Toán: Mạnh</v>
      </c>
      <c r="G47" s="509" t="str">
        <f t="shared" si="4"/>
        <v>ĐP: Mạnh</v>
      </c>
      <c r="H47" s="509" t="str">
        <f t="shared" si="5"/>
        <v>TN: Mạnh</v>
      </c>
      <c r="I47" s="509" t="str">
        <f t="shared" si="6"/>
        <v>SH: Mạnh</v>
      </c>
      <c r="J47" s="509" t="str">
        <f t="shared" si="7"/>
        <v>Nghề: Mạnh</v>
      </c>
      <c r="K47" s="509" t="str">
        <f t="shared" si="8"/>
        <v>QP: Mạnh</v>
      </c>
      <c r="L47" s="503" t="str">
        <f t="shared" si="1"/>
        <v>Nguyễn Hùng Mạnh</v>
      </c>
      <c r="M47" s="504">
        <f t="shared" si="2"/>
        <v>46</v>
      </c>
      <c r="N47" s="504" t="str">
        <f t="shared" si="3"/>
        <v/>
      </c>
      <c r="O47" s="519" t="s">
        <v>443</v>
      </c>
      <c r="P47" s="520">
        <f t="shared" si="9"/>
        <v>44578</v>
      </c>
      <c r="Q47" s="521"/>
      <c r="R47" s="505"/>
      <c r="S47" s="505"/>
      <c r="T47" s="505"/>
      <c r="U47" s="505"/>
      <c r="V47" s="522"/>
      <c r="W47" s="505"/>
    </row>
    <row r="48" spans="1:23" x14ac:dyDescent="0.25">
      <c r="A48" s="503">
        <v>47</v>
      </c>
      <c r="B48" s="514" t="s">
        <v>145</v>
      </c>
      <c r="C48" s="514" t="s">
        <v>444</v>
      </c>
      <c r="D48" s="514" t="s">
        <v>445</v>
      </c>
      <c r="E48" s="514" t="s">
        <v>176</v>
      </c>
      <c r="F48" s="509" t="str">
        <f t="shared" si="0"/>
        <v>Toán: Quý</v>
      </c>
      <c r="G48" s="509" t="str">
        <f t="shared" si="4"/>
        <v>ĐP: Quý</v>
      </c>
      <c r="H48" s="509" t="str">
        <f t="shared" si="5"/>
        <v>TN: Quý</v>
      </c>
      <c r="I48" s="509" t="str">
        <f t="shared" si="6"/>
        <v>SH: Quý</v>
      </c>
      <c r="J48" s="509" t="str">
        <f t="shared" si="7"/>
        <v>Nghề: Quý</v>
      </c>
      <c r="K48" s="509" t="str">
        <f t="shared" si="8"/>
        <v>QP: Quý</v>
      </c>
      <c r="L48" s="503" t="str">
        <f t="shared" si="1"/>
        <v>Lê Công Quý</v>
      </c>
      <c r="M48" s="504">
        <f t="shared" si="2"/>
        <v>47</v>
      </c>
      <c r="N48" s="504" t="str">
        <f t="shared" si="3"/>
        <v>10A5</v>
      </c>
      <c r="O48" s="519" t="s">
        <v>446</v>
      </c>
      <c r="P48" s="520">
        <f t="shared" si="9"/>
        <v>44585</v>
      </c>
      <c r="Q48" s="521"/>
      <c r="R48" s="505"/>
      <c r="S48" s="505"/>
      <c r="T48" s="505"/>
      <c r="U48" s="505"/>
      <c r="V48" s="522"/>
      <c r="W48" s="505"/>
    </row>
    <row r="49" spans="1:23" x14ac:dyDescent="0.25">
      <c r="A49" s="503">
        <v>48</v>
      </c>
      <c r="B49" s="514" t="s">
        <v>161</v>
      </c>
      <c r="C49" s="514" t="s">
        <v>305</v>
      </c>
      <c r="D49" s="514" t="s">
        <v>447</v>
      </c>
      <c r="E49" s="514" t="s">
        <v>176</v>
      </c>
      <c r="F49" s="509" t="str">
        <f t="shared" si="0"/>
        <v>Toán: Yếm</v>
      </c>
      <c r="G49" s="509" t="str">
        <f t="shared" si="4"/>
        <v>ĐP: Yếm</v>
      </c>
      <c r="H49" s="509" t="str">
        <f t="shared" si="5"/>
        <v>TN: Yếm</v>
      </c>
      <c r="I49" s="509" t="str">
        <f t="shared" si="6"/>
        <v>SH: Yếm</v>
      </c>
      <c r="J49" s="509" t="str">
        <f t="shared" si="7"/>
        <v>Nghề: Yếm</v>
      </c>
      <c r="K49" s="509" t="str">
        <f t="shared" si="8"/>
        <v>QP: Yếm</v>
      </c>
      <c r="L49" s="503" t="str">
        <f t="shared" si="1"/>
        <v>Lê Thị Yếm</v>
      </c>
      <c r="M49" s="504">
        <f t="shared" si="2"/>
        <v>48</v>
      </c>
      <c r="N49" s="504" t="str">
        <f t="shared" si="3"/>
        <v>12A2</v>
      </c>
      <c r="O49" s="519" t="s">
        <v>448</v>
      </c>
      <c r="P49" s="520">
        <f t="shared" si="9"/>
        <v>44592</v>
      </c>
      <c r="Q49" s="521"/>
      <c r="R49" s="505"/>
      <c r="S49" s="505"/>
      <c r="T49" s="505"/>
      <c r="U49" s="505"/>
      <c r="V49" s="522"/>
      <c r="W49" s="505"/>
    </row>
    <row r="50" spans="1:23" x14ac:dyDescent="0.25">
      <c r="A50" s="503">
        <v>49</v>
      </c>
      <c r="B50" s="509" t="s">
        <v>128</v>
      </c>
      <c r="C50" s="509" t="s">
        <v>449</v>
      </c>
      <c r="D50" s="509" t="s">
        <v>450</v>
      </c>
      <c r="E50" s="509" t="s">
        <v>176</v>
      </c>
      <c r="F50" s="509" t="str">
        <f t="shared" si="0"/>
        <v>Toán: Nhân</v>
      </c>
      <c r="G50" s="509" t="str">
        <f t="shared" si="4"/>
        <v>ĐP: Nhân</v>
      </c>
      <c r="H50" s="509" t="str">
        <f t="shared" si="5"/>
        <v>TN: Nhân</v>
      </c>
      <c r="I50" s="509" t="str">
        <f t="shared" si="6"/>
        <v>SH: Nhân</v>
      </c>
      <c r="J50" s="509" t="str">
        <f t="shared" si="7"/>
        <v>Nghề: Nhân</v>
      </c>
      <c r="K50" s="509" t="str">
        <f t="shared" si="8"/>
        <v>QP: Nhân</v>
      </c>
      <c r="L50" s="503" t="str">
        <f t="shared" si="1"/>
        <v>Trần Hải Nhân</v>
      </c>
      <c r="M50" s="504">
        <f t="shared" si="2"/>
        <v>49</v>
      </c>
      <c r="N50" s="504" t="str">
        <f t="shared" si="3"/>
        <v>11A6</v>
      </c>
      <c r="O50" s="519" t="s">
        <v>451</v>
      </c>
      <c r="P50" s="520">
        <f t="shared" si="9"/>
        <v>44599</v>
      </c>
      <c r="Q50" s="521"/>
      <c r="R50" s="505"/>
      <c r="S50" s="505"/>
      <c r="T50" s="505"/>
      <c r="U50" s="505"/>
      <c r="V50" s="522"/>
      <c r="W50" s="505"/>
    </row>
    <row r="51" spans="1:23" x14ac:dyDescent="0.25">
      <c r="A51" s="503">
        <v>50</v>
      </c>
      <c r="B51" s="509" t="s">
        <v>115</v>
      </c>
      <c r="C51" s="509" t="s">
        <v>452</v>
      </c>
      <c r="D51" s="509" t="s">
        <v>359</v>
      </c>
      <c r="E51" s="509" t="s">
        <v>176</v>
      </c>
      <c r="F51" s="509" t="str">
        <f t="shared" si="0"/>
        <v>Toán: Trang</v>
      </c>
      <c r="G51" s="509" t="str">
        <f t="shared" si="4"/>
        <v>ĐP: Trang</v>
      </c>
      <c r="H51" s="509" t="str">
        <f t="shared" si="5"/>
        <v>TN: Trang</v>
      </c>
      <c r="I51" s="509" t="str">
        <f t="shared" si="6"/>
        <v>SH: Trang</v>
      </c>
      <c r="J51" s="509" t="str">
        <f t="shared" si="7"/>
        <v>Nghề: Trang</v>
      </c>
      <c r="K51" s="509" t="str">
        <f t="shared" si="8"/>
        <v>QP: Trang</v>
      </c>
      <c r="L51" s="503" t="str">
        <f t="shared" si="1"/>
        <v>Nguyễn Thị Thùy Trang</v>
      </c>
      <c r="M51" s="504">
        <f t="shared" si="2"/>
        <v>50</v>
      </c>
      <c r="N51" s="504" t="str">
        <f t="shared" si="3"/>
        <v>10A1</v>
      </c>
      <c r="O51" s="519" t="s">
        <v>453</v>
      </c>
      <c r="P51" s="520">
        <f t="shared" si="9"/>
        <v>44606</v>
      </c>
      <c r="Q51" s="521"/>
      <c r="R51" s="505"/>
      <c r="S51" s="505"/>
      <c r="T51" s="505"/>
      <c r="U51" s="505"/>
      <c r="V51" s="522"/>
      <c r="W51" s="505"/>
    </row>
    <row r="52" spans="1:23" x14ac:dyDescent="0.25">
      <c r="A52" s="503">
        <v>51</v>
      </c>
      <c r="B52" s="509" t="s">
        <v>144</v>
      </c>
      <c r="C52" s="509" t="s">
        <v>454</v>
      </c>
      <c r="D52" s="509" t="s">
        <v>455</v>
      </c>
      <c r="E52" s="509" t="s">
        <v>176</v>
      </c>
      <c r="F52" s="509" t="str">
        <f t="shared" si="0"/>
        <v>Toán: Mẫn</v>
      </c>
      <c r="G52" s="509" t="str">
        <f t="shared" si="4"/>
        <v>ĐP: Mẫn</v>
      </c>
      <c r="H52" s="509" t="str">
        <f t="shared" si="5"/>
        <v>TN: Mẫn</v>
      </c>
      <c r="I52" s="509" t="str">
        <f t="shared" si="6"/>
        <v>SH: Mẫn</v>
      </c>
      <c r="J52" s="509" t="str">
        <f t="shared" si="7"/>
        <v>Nghề: Mẫn</v>
      </c>
      <c r="K52" s="509" t="str">
        <f t="shared" si="8"/>
        <v>QP: Mẫn</v>
      </c>
      <c r="L52" s="503" t="str">
        <f t="shared" si="1"/>
        <v>Lê Đình  Mẫn</v>
      </c>
      <c r="M52" s="504">
        <f t="shared" si="2"/>
        <v>51</v>
      </c>
      <c r="N52" s="504" t="str">
        <f t="shared" si="3"/>
        <v>10A3</v>
      </c>
      <c r="O52" s="519" t="s">
        <v>456</v>
      </c>
      <c r="P52" s="520">
        <f t="shared" si="9"/>
        <v>44613</v>
      </c>
      <c r="Q52" s="521"/>
      <c r="R52" s="505"/>
      <c r="S52" s="505"/>
      <c r="T52" s="505"/>
      <c r="U52" s="505"/>
      <c r="V52" s="522"/>
      <c r="W52" s="505"/>
    </row>
    <row r="53" spans="1:23" x14ac:dyDescent="0.25">
      <c r="A53" s="503">
        <v>52</v>
      </c>
      <c r="B53" s="509" t="s">
        <v>164</v>
      </c>
      <c r="C53" s="509" t="s">
        <v>457</v>
      </c>
      <c r="D53" s="509" t="s">
        <v>458</v>
      </c>
      <c r="E53" s="509" t="s">
        <v>176</v>
      </c>
      <c r="F53" s="509" t="str">
        <f t="shared" si="0"/>
        <v>Toán: Long</v>
      </c>
      <c r="G53" s="509" t="str">
        <f t="shared" si="4"/>
        <v>ĐP: Long</v>
      </c>
      <c r="H53" s="509" t="str">
        <f t="shared" si="5"/>
        <v>TN: Long</v>
      </c>
      <c r="I53" s="509" t="str">
        <f t="shared" si="6"/>
        <v>SH: Long</v>
      </c>
      <c r="J53" s="509" t="str">
        <f t="shared" si="7"/>
        <v>Nghề: Long</v>
      </c>
      <c r="K53" s="509" t="str">
        <f t="shared" si="8"/>
        <v>QP: Long</v>
      </c>
      <c r="L53" s="503" t="str">
        <f t="shared" si="1"/>
        <v>Trương Việt Long</v>
      </c>
      <c r="M53" s="504">
        <f t="shared" si="2"/>
        <v>52</v>
      </c>
      <c r="N53" s="504" t="str">
        <f t="shared" si="3"/>
        <v/>
      </c>
      <c r="O53" s="519" t="s">
        <v>459</v>
      </c>
      <c r="P53" s="520">
        <f t="shared" si="9"/>
        <v>44620</v>
      </c>
      <c r="Q53" s="521"/>
      <c r="R53" s="505"/>
      <c r="S53" s="505"/>
      <c r="T53" s="505"/>
      <c r="U53" s="505"/>
      <c r="V53" s="522"/>
      <c r="W53" s="505"/>
    </row>
    <row r="54" spans="1:23" x14ac:dyDescent="0.25">
      <c r="A54" s="503">
        <v>53</v>
      </c>
      <c r="B54" s="509" t="s">
        <v>154</v>
      </c>
      <c r="C54" s="509" t="s">
        <v>289</v>
      </c>
      <c r="D54" s="509" t="s">
        <v>460</v>
      </c>
      <c r="E54" s="509" t="s">
        <v>176</v>
      </c>
      <c r="F54" s="509" t="str">
        <f t="shared" si="0"/>
        <v>Toán: Duyến</v>
      </c>
      <c r="G54" s="509" t="str">
        <f t="shared" si="4"/>
        <v>ĐP: Duyến</v>
      </c>
      <c r="H54" s="509" t="str">
        <f t="shared" si="5"/>
        <v>TN: Duyến</v>
      </c>
      <c r="I54" s="509" t="str">
        <f t="shared" si="6"/>
        <v>SH: Duyến</v>
      </c>
      <c r="J54" s="509" t="str">
        <f t="shared" si="7"/>
        <v>Nghề: Duyến</v>
      </c>
      <c r="K54" s="509" t="str">
        <f t="shared" si="8"/>
        <v>QP: Duyến</v>
      </c>
      <c r="L54" s="503" t="str">
        <f t="shared" si="1"/>
        <v>Nguyễn Thị Duyến</v>
      </c>
      <c r="M54" s="504">
        <f t="shared" si="2"/>
        <v>53</v>
      </c>
      <c r="N54" s="504" t="str">
        <f t="shared" si="3"/>
        <v/>
      </c>
      <c r="O54" s="519" t="s">
        <v>461</v>
      </c>
      <c r="P54" s="520">
        <f t="shared" si="9"/>
        <v>44627</v>
      </c>
      <c r="Q54" s="521"/>
      <c r="R54" s="505"/>
      <c r="S54" s="505"/>
      <c r="T54" s="505"/>
      <c r="U54" s="505"/>
      <c r="V54" s="522"/>
      <c r="W54" s="505"/>
    </row>
    <row r="55" spans="1:23" x14ac:dyDescent="0.25">
      <c r="A55" s="503">
        <v>54</v>
      </c>
      <c r="B55" s="509" t="s">
        <v>135</v>
      </c>
      <c r="C55" s="509" t="s">
        <v>462</v>
      </c>
      <c r="D55" s="509" t="s">
        <v>463</v>
      </c>
      <c r="E55" s="509" t="s">
        <v>184</v>
      </c>
      <c r="F55" s="509" t="str">
        <f t="shared" si="0"/>
        <v>Tin: Sơn</v>
      </c>
      <c r="G55" s="509" t="str">
        <f t="shared" si="4"/>
        <v>ĐP: Sơn</v>
      </c>
      <c r="H55" s="509" t="str">
        <f t="shared" si="5"/>
        <v>TN: Sơn</v>
      </c>
      <c r="I55" s="509" t="str">
        <f t="shared" si="6"/>
        <v>SH: Sơn</v>
      </c>
      <c r="J55" s="509" t="str">
        <f t="shared" si="7"/>
        <v>Nghề: Sơn</v>
      </c>
      <c r="K55" s="509" t="str">
        <f t="shared" si="8"/>
        <v>QP: Sơn</v>
      </c>
      <c r="L55" s="503" t="str">
        <f t="shared" si="1"/>
        <v>Nguyễn Như Sơn</v>
      </c>
      <c r="M55" s="504">
        <f t="shared" si="2"/>
        <v>54</v>
      </c>
      <c r="N55" s="504" t="str">
        <f t="shared" si="3"/>
        <v/>
      </c>
      <c r="O55" s="519" t="s">
        <v>464</v>
      </c>
      <c r="P55" s="520">
        <f t="shared" si="9"/>
        <v>44634</v>
      </c>
      <c r="Q55" s="521"/>
      <c r="R55" s="505"/>
      <c r="S55" s="505"/>
      <c r="T55" s="505"/>
      <c r="U55" s="505"/>
      <c r="V55" s="522"/>
      <c r="W55" s="505"/>
    </row>
    <row r="56" spans="1:23" x14ac:dyDescent="0.25">
      <c r="A56" s="503">
        <v>55</v>
      </c>
      <c r="B56" s="509" t="s">
        <v>465</v>
      </c>
      <c r="C56" s="509" t="s">
        <v>466</v>
      </c>
      <c r="D56" s="509" t="s">
        <v>467</v>
      </c>
      <c r="E56" s="509" t="s">
        <v>184</v>
      </c>
      <c r="F56" s="509" t="str">
        <f t="shared" si="0"/>
        <v>Tin: Hải</v>
      </c>
      <c r="G56" s="509" t="str">
        <f t="shared" si="4"/>
        <v>ĐP: Hải</v>
      </c>
      <c r="H56" s="509" t="str">
        <f t="shared" si="5"/>
        <v>TN: Hải</v>
      </c>
      <c r="I56" s="509" t="str">
        <f t="shared" si="6"/>
        <v>SH: Hải</v>
      </c>
      <c r="J56" s="509" t="str">
        <f t="shared" si="7"/>
        <v>Nghề: Hải</v>
      </c>
      <c r="K56" s="509" t="str">
        <f t="shared" si="8"/>
        <v>QP: Hải</v>
      </c>
      <c r="L56" s="503" t="str">
        <f t="shared" si="1"/>
        <v>Trương Mạnh Hải</v>
      </c>
      <c r="M56" s="504">
        <f t="shared" si="2"/>
        <v>55</v>
      </c>
      <c r="N56" s="504" t="str">
        <f t="shared" si="3"/>
        <v/>
      </c>
      <c r="O56" s="519" t="s">
        <v>468</v>
      </c>
      <c r="P56" s="520">
        <f t="shared" si="9"/>
        <v>44641</v>
      </c>
      <c r="Q56" s="521"/>
      <c r="R56" s="505"/>
      <c r="S56" s="505"/>
      <c r="T56" s="505"/>
      <c r="U56" s="505"/>
      <c r="V56" s="522"/>
      <c r="W56" s="505"/>
    </row>
    <row r="57" spans="1:23" x14ac:dyDescent="0.25">
      <c r="A57" s="503">
        <v>56</v>
      </c>
      <c r="B57" s="509" t="s">
        <v>125</v>
      </c>
      <c r="C57" s="509" t="s">
        <v>469</v>
      </c>
      <c r="D57" s="509" t="s">
        <v>470</v>
      </c>
      <c r="E57" s="509" t="s">
        <v>184</v>
      </c>
      <c r="F57" s="509" t="str">
        <f t="shared" si="0"/>
        <v>Tin: Vừa</v>
      </c>
      <c r="G57" s="509" t="str">
        <f t="shared" si="4"/>
        <v>ĐP: Vừa</v>
      </c>
      <c r="H57" s="509" t="str">
        <f t="shared" si="5"/>
        <v>TN: Vừa</v>
      </c>
      <c r="I57" s="509" t="str">
        <f t="shared" si="6"/>
        <v>SH: Vừa</v>
      </c>
      <c r="J57" s="509" t="str">
        <f t="shared" si="7"/>
        <v>Nghề: Vừa</v>
      </c>
      <c r="K57" s="509" t="str">
        <f t="shared" si="8"/>
        <v>QP: Vừa</v>
      </c>
      <c r="L57" s="503" t="str">
        <f t="shared" si="1"/>
        <v>Nguyễn Trọng Vừa</v>
      </c>
      <c r="M57" s="504">
        <f t="shared" si="2"/>
        <v>56</v>
      </c>
      <c r="N57" s="504" t="str">
        <f t="shared" si="3"/>
        <v/>
      </c>
      <c r="O57" s="519" t="s">
        <v>471</v>
      </c>
      <c r="P57" s="520">
        <f t="shared" si="9"/>
        <v>44648</v>
      </c>
      <c r="Q57" s="521"/>
      <c r="R57" s="505"/>
      <c r="S57" s="505"/>
      <c r="T57" s="505"/>
      <c r="U57" s="505"/>
      <c r="V57" s="522"/>
      <c r="W57" s="505"/>
    </row>
    <row r="58" spans="1:23" x14ac:dyDescent="0.25">
      <c r="A58" s="503">
        <v>57</v>
      </c>
      <c r="B58" s="509" t="s">
        <v>166</v>
      </c>
      <c r="C58" s="509" t="s">
        <v>472</v>
      </c>
      <c r="D58" s="509" t="s">
        <v>473</v>
      </c>
      <c r="E58" s="509" t="s">
        <v>184</v>
      </c>
      <c r="F58" s="509" t="str">
        <f t="shared" si="0"/>
        <v>Tin: Sỹ</v>
      </c>
      <c r="G58" s="509" t="str">
        <f t="shared" si="4"/>
        <v>ĐP: Sỹ</v>
      </c>
      <c r="H58" s="509" t="str">
        <f t="shared" si="5"/>
        <v>TN: Sỹ</v>
      </c>
      <c r="I58" s="509" t="str">
        <f t="shared" si="6"/>
        <v>SH: Sỹ</v>
      </c>
      <c r="J58" s="509" t="str">
        <f t="shared" si="7"/>
        <v>Nghề: Sỹ</v>
      </c>
      <c r="K58" s="509" t="str">
        <f t="shared" si="8"/>
        <v>QP: Sỹ</v>
      </c>
      <c r="L58" s="503" t="str">
        <f t="shared" si="1"/>
        <v>Phạm Văn Sỹ</v>
      </c>
      <c r="M58" s="504">
        <f t="shared" si="2"/>
        <v>57</v>
      </c>
      <c r="N58" s="504" t="str">
        <f t="shared" si="3"/>
        <v>12A11</v>
      </c>
      <c r="O58" s="519" t="s">
        <v>474</v>
      </c>
      <c r="P58" s="520">
        <f t="shared" si="9"/>
        <v>44655</v>
      </c>
      <c r="Q58" s="521"/>
      <c r="R58" s="505"/>
      <c r="S58" s="505"/>
      <c r="T58" s="505"/>
      <c r="U58" s="505"/>
      <c r="V58" s="522"/>
      <c r="W58" s="505"/>
    </row>
    <row r="59" spans="1:23" x14ac:dyDescent="0.25">
      <c r="A59" s="503">
        <v>58</v>
      </c>
      <c r="B59" s="514" t="s">
        <v>138</v>
      </c>
      <c r="C59" s="514" t="s">
        <v>475</v>
      </c>
      <c r="D59" s="514" t="s">
        <v>476</v>
      </c>
      <c r="E59" s="514" t="s">
        <v>184</v>
      </c>
      <c r="F59" s="509" t="str">
        <f t="shared" si="0"/>
        <v>Tin: Hoài</v>
      </c>
      <c r="G59" s="509" t="str">
        <f t="shared" si="4"/>
        <v>ĐP: Hoài</v>
      </c>
      <c r="H59" s="509" t="str">
        <f t="shared" si="5"/>
        <v>TN: Hoài</v>
      </c>
      <c r="I59" s="509" t="str">
        <f t="shared" si="6"/>
        <v>SH: Hoài</v>
      </c>
      <c r="J59" s="509" t="str">
        <f t="shared" si="7"/>
        <v>Nghề: Hoài</v>
      </c>
      <c r="K59" s="509" t="str">
        <f t="shared" si="8"/>
        <v>QP: Hoài</v>
      </c>
      <c r="L59" s="503" t="str">
        <f t="shared" si="1"/>
        <v>Dương Thị Xuân Hoài</v>
      </c>
      <c r="M59" s="504">
        <f t="shared" si="2"/>
        <v>58</v>
      </c>
      <c r="N59" s="504" t="str">
        <f t="shared" si="3"/>
        <v>11A9</v>
      </c>
      <c r="O59" s="519" t="s">
        <v>477</v>
      </c>
      <c r="P59" s="520">
        <f t="shared" si="9"/>
        <v>44662</v>
      </c>
      <c r="Q59" s="521"/>
      <c r="R59" s="505"/>
      <c r="S59" s="505"/>
      <c r="T59" s="505"/>
      <c r="U59" s="505"/>
      <c r="V59" s="522"/>
      <c r="W59" s="505"/>
    </row>
    <row r="60" spans="1:23" x14ac:dyDescent="0.25">
      <c r="A60" s="503">
        <v>59</v>
      </c>
      <c r="B60" s="514" t="s">
        <v>171</v>
      </c>
      <c r="C60" s="514" t="s">
        <v>478</v>
      </c>
      <c r="D60" s="514" t="s">
        <v>476</v>
      </c>
      <c r="E60" s="514" t="s">
        <v>177</v>
      </c>
      <c r="F60" s="509" t="str">
        <f t="shared" si="0"/>
        <v>Văn: Hoài</v>
      </c>
      <c r="G60" s="509" t="str">
        <f t="shared" si="4"/>
        <v>ĐP: Hoài</v>
      </c>
      <c r="H60" s="509" t="str">
        <f t="shared" si="5"/>
        <v>TN: Hoài</v>
      </c>
      <c r="I60" s="509" t="str">
        <f t="shared" si="6"/>
        <v>SH: Hoài</v>
      </c>
      <c r="J60" s="509" t="str">
        <f t="shared" si="7"/>
        <v>Nghề: Hoài</v>
      </c>
      <c r="K60" s="509" t="str">
        <f t="shared" si="8"/>
        <v>QP: Hoài</v>
      </c>
      <c r="L60" s="503" t="str">
        <f t="shared" si="1"/>
        <v>Trương Dư Hoài</v>
      </c>
      <c r="M60" s="504">
        <f t="shared" si="2"/>
        <v>59</v>
      </c>
      <c r="N60" s="504" t="str">
        <f t="shared" si="3"/>
        <v/>
      </c>
      <c r="O60" s="519" t="s">
        <v>479</v>
      </c>
      <c r="P60" s="520">
        <f t="shared" si="9"/>
        <v>44669</v>
      </c>
      <c r="Q60" s="521"/>
      <c r="R60" s="505"/>
      <c r="S60" s="505"/>
      <c r="T60" s="505"/>
      <c r="U60" s="505"/>
      <c r="V60" s="522"/>
      <c r="W60" s="505"/>
    </row>
    <row r="61" spans="1:23" x14ac:dyDescent="0.25">
      <c r="A61" s="503">
        <v>60</v>
      </c>
      <c r="B61" s="514" t="s">
        <v>172</v>
      </c>
      <c r="C61" s="514" t="s">
        <v>480</v>
      </c>
      <c r="D61" s="514" t="s">
        <v>463</v>
      </c>
      <c r="E61" s="514" t="s">
        <v>177</v>
      </c>
      <c r="F61" s="509" t="str">
        <f t="shared" si="0"/>
        <v>Văn: Sơn</v>
      </c>
      <c r="G61" s="509" t="str">
        <f t="shared" si="4"/>
        <v>ĐP: Sơn</v>
      </c>
      <c r="H61" s="509" t="str">
        <f t="shared" si="5"/>
        <v>TN: Sơn</v>
      </c>
      <c r="I61" s="509" t="str">
        <f t="shared" si="6"/>
        <v>SH: Sơn</v>
      </c>
      <c r="J61" s="509" t="str">
        <f t="shared" si="7"/>
        <v>Nghề: Sơn</v>
      </c>
      <c r="K61" s="509" t="str">
        <f t="shared" si="8"/>
        <v>QP: Sơn</v>
      </c>
      <c r="L61" s="503" t="str">
        <f t="shared" si="1"/>
        <v>Nguyễn Hữu Sơn</v>
      </c>
      <c r="M61" s="504">
        <f t="shared" si="2"/>
        <v>60</v>
      </c>
      <c r="N61" s="504" t="str">
        <f t="shared" si="3"/>
        <v/>
      </c>
      <c r="O61" s="519" t="s">
        <v>481</v>
      </c>
      <c r="P61" s="520">
        <f t="shared" si="9"/>
        <v>44676</v>
      </c>
      <c r="Q61" s="521"/>
      <c r="R61" s="505"/>
      <c r="S61" s="505"/>
      <c r="T61" s="505"/>
      <c r="U61" s="505"/>
      <c r="V61" s="522"/>
      <c r="W61" s="505"/>
    </row>
    <row r="62" spans="1:23" x14ac:dyDescent="0.25">
      <c r="A62" s="503">
        <v>61</v>
      </c>
      <c r="B62" s="509" t="s">
        <v>131</v>
      </c>
      <c r="C62" s="509" t="s">
        <v>482</v>
      </c>
      <c r="D62" s="509" t="s">
        <v>279</v>
      </c>
      <c r="E62" s="509" t="s">
        <v>177</v>
      </c>
      <c r="F62" s="509" t="str">
        <f t="shared" si="0"/>
        <v>Văn: Diệu</v>
      </c>
      <c r="G62" s="509" t="str">
        <f t="shared" si="4"/>
        <v>ĐP: Diệu</v>
      </c>
      <c r="H62" s="509" t="str">
        <f t="shared" si="5"/>
        <v>TN: Diệu</v>
      </c>
      <c r="I62" s="509" t="str">
        <f t="shared" si="6"/>
        <v>SH: Diệu</v>
      </c>
      <c r="J62" s="509" t="str">
        <f t="shared" si="7"/>
        <v>Nghề: Diệu</v>
      </c>
      <c r="K62" s="509" t="str">
        <f t="shared" si="8"/>
        <v>QP: Diệu</v>
      </c>
      <c r="L62" s="503" t="str">
        <f t="shared" si="1"/>
        <v>Bùi Thị  Diệu</v>
      </c>
      <c r="M62" s="504">
        <f t="shared" si="2"/>
        <v>61</v>
      </c>
      <c r="N62" s="504" t="str">
        <f t="shared" si="3"/>
        <v>12A6</v>
      </c>
      <c r="O62" s="519" t="s">
        <v>483</v>
      </c>
      <c r="P62" s="520">
        <f t="shared" si="9"/>
        <v>44683</v>
      </c>
      <c r="Q62" s="521"/>
      <c r="R62" s="505"/>
      <c r="S62" s="505"/>
      <c r="T62" s="505"/>
      <c r="U62" s="505"/>
      <c r="V62" s="522"/>
      <c r="W62" s="505"/>
    </row>
    <row r="63" spans="1:23" x14ac:dyDescent="0.25">
      <c r="A63" s="503">
        <v>62</v>
      </c>
      <c r="B63" s="514" t="s">
        <v>160</v>
      </c>
      <c r="C63" s="514" t="s">
        <v>289</v>
      </c>
      <c r="D63" s="514" t="s">
        <v>484</v>
      </c>
      <c r="E63" s="514" t="s">
        <v>177</v>
      </c>
      <c r="F63" s="509" t="str">
        <f t="shared" si="0"/>
        <v>Văn: Hiểu</v>
      </c>
      <c r="G63" s="509" t="str">
        <f t="shared" si="4"/>
        <v>ĐP: Hiểu</v>
      </c>
      <c r="H63" s="509" t="str">
        <f t="shared" si="5"/>
        <v>TN: Hiểu</v>
      </c>
      <c r="I63" s="509" t="str">
        <f t="shared" si="6"/>
        <v>SH: Hiểu</v>
      </c>
      <c r="J63" s="509" t="str">
        <f t="shared" si="7"/>
        <v>Nghề: Hiểu</v>
      </c>
      <c r="K63" s="509" t="str">
        <f t="shared" si="8"/>
        <v>QP: Hiểu</v>
      </c>
      <c r="L63" s="503" t="str">
        <f t="shared" si="1"/>
        <v>Nguyễn Thị Hiểu</v>
      </c>
      <c r="M63" s="504">
        <f t="shared" si="2"/>
        <v>62</v>
      </c>
      <c r="N63" s="504" t="str">
        <f t="shared" si="3"/>
        <v>12A10</v>
      </c>
      <c r="O63" s="519" t="s">
        <v>485</v>
      </c>
      <c r="P63" s="520">
        <f t="shared" si="9"/>
        <v>44690</v>
      </c>
      <c r="Q63" s="521"/>
      <c r="R63" s="505"/>
      <c r="S63" s="505"/>
      <c r="T63" s="505"/>
      <c r="U63" s="505"/>
      <c r="V63" s="522"/>
      <c r="W63" s="505"/>
    </row>
    <row r="64" spans="1:23" x14ac:dyDescent="0.25">
      <c r="A64" s="503">
        <v>63</v>
      </c>
      <c r="B64" s="514" t="s">
        <v>151</v>
      </c>
      <c r="C64" s="514" t="s">
        <v>486</v>
      </c>
      <c r="D64" s="514" t="s">
        <v>476</v>
      </c>
      <c r="E64" s="514" t="s">
        <v>177</v>
      </c>
      <c r="F64" s="509" t="str">
        <f>E64&amp;": N."&amp;D64</f>
        <v>Văn: N.Hoài</v>
      </c>
      <c r="G64" s="509" t="str">
        <f>"ĐP: N."&amp;D64</f>
        <v>ĐP: N.Hoài</v>
      </c>
      <c r="H64" s="509" t="str">
        <f t="shared" si="5"/>
        <v>TN: Hoài</v>
      </c>
      <c r="I64" s="509" t="str">
        <f t="shared" si="6"/>
        <v>SH: Hoài</v>
      </c>
      <c r="J64" s="509" t="str">
        <f t="shared" si="7"/>
        <v>Nghề: Hoài</v>
      </c>
      <c r="K64" s="509" t="str">
        <f t="shared" si="8"/>
        <v>QP: Hoài</v>
      </c>
      <c r="L64" s="503" t="str">
        <f t="shared" si="1"/>
        <v>Nguyễn Thị Thu Hoài</v>
      </c>
      <c r="M64" s="504">
        <f t="shared" si="2"/>
        <v>63</v>
      </c>
      <c r="N64" s="504" t="str">
        <f t="shared" si="3"/>
        <v>10A10</v>
      </c>
      <c r="O64" s="519" t="s">
        <v>487</v>
      </c>
      <c r="P64" s="520">
        <f t="shared" si="9"/>
        <v>44697</v>
      </c>
      <c r="Q64" s="521"/>
      <c r="R64" s="505"/>
      <c r="S64" s="505"/>
      <c r="T64" s="505"/>
      <c r="U64" s="505"/>
      <c r="V64" s="522"/>
      <c r="W64" s="505"/>
    </row>
    <row r="65" spans="1:23" x14ac:dyDescent="0.25">
      <c r="A65" s="503">
        <v>64</v>
      </c>
      <c r="B65" s="514" t="s">
        <v>139</v>
      </c>
      <c r="C65" s="514" t="s">
        <v>488</v>
      </c>
      <c r="D65" s="514" t="s">
        <v>489</v>
      </c>
      <c r="E65" s="514" t="s">
        <v>177</v>
      </c>
      <c r="F65" s="509" t="str">
        <f>E65&amp;": V."&amp;D65</f>
        <v>Văn: V.Anh</v>
      </c>
      <c r="G65" s="509" t="str">
        <f>"ĐP: V."&amp;D65</f>
        <v>ĐP: V.Anh</v>
      </c>
      <c r="H65" s="509" t="str">
        <f>$H$1&amp;" V."&amp;D65</f>
        <v>TN:  V.Anh</v>
      </c>
      <c r="I65" s="509" t="str">
        <f>$I$1&amp;" V."&amp;D65</f>
        <v>SH:  V.Anh</v>
      </c>
      <c r="J65" s="509" t="str">
        <f t="shared" si="7"/>
        <v>Nghề: Anh</v>
      </c>
      <c r="K65" s="509" t="str">
        <f t="shared" si="8"/>
        <v>QP: Anh</v>
      </c>
      <c r="L65" s="503" t="str">
        <f t="shared" si="1"/>
        <v>Nguyễn Việt Anh</v>
      </c>
      <c r="M65" s="504">
        <f t="shared" si="2"/>
        <v>64</v>
      </c>
      <c r="N65" s="504" t="str">
        <f t="shared" si="3"/>
        <v/>
      </c>
      <c r="O65" s="519" t="s">
        <v>490</v>
      </c>
      <c r="P65" s="520">
        <f t="shared" si="9"/>
        <v>44704</v>
      </c>
      <c r="Q65" s="521"/>
      <c r="R65" s="505"/>
      <c r="S65" s="505"/>
      <c r="T65" s="505"/>
      <c r="U65" s="505"/>
      <c r="V65" s="522"/>
      <c r="W65" s="505"/>
    </row>
    <row r="66" spans="1:23" x14ac:dyDescent="0.25">
      <c r="A66" s="503">
        <v>65</v>
      </c>
      <c r="B66" s="514" t="s">
        <v>491</v>
      </c>
      <c r="C66" s="514" t="s">
        <v>492</v>
      </c>
      <c r="D66" s="514" t="s">
        <v>493</v>
      </c>
      <c r="E66" s="514" t="s">
        <v>177</v>
      </c>
      <c r="F66" s="509" t="str">
        <f t="shared" ref="F66:F97" si="10">E66&amp;": "&amp;D66</f>
        <v>Văn: Như</v>
      </c>
      <c r="G66" s="509" t="str">
        <f t="shared" si="4"/>
        <v>ĐP: Như</v>
      </c>
      <c r="H66" s="509" t="str">
        <f t="shared" si="5"/>
        <v>TN: Như</v>
      </c>
      <c r="I66" s="509" t="str">
        <f t="shared" si="6"/>
        <v>SH: Như</v>
      </c>
      <c r="J66" s="509" t="str">
        <f t="shared" si="7"/>
        <v>Nghề: Như</v>
      </c>
      <c r="K66" s="509" t="str">
        <f t="shared" si="8"/>
        <v>QP: Như</v>
      </c>
      <c r="L66" s="503" t="str">
        <f t="shared" ref="L66:L97" si="11">C66&amp;" "&amp;D66</f>
        <v>Phạm Thị Như</v>
      </c>
      <c r="M66" s="504">
        <f t="shared" ref="M66:M99" si="12">A66</f>
        <v>65</v>
      </c>
      <c r="N66" s="504" t="str">
        <f t="shared" ref="N66:N79" si="13">IFERROR(LOOKUP(1,1/($U$2:$U$38=$B66),$T$2:$T$38),"")</f>
        <v/>
      </c>
      <c r="O66" s="519" t="s">
        <v>494</v>
      </c>
      <c r="P66" s="520">
        <f t="shared" si="9"/>
        <v>44711</v>
      </c>
      <c r="Q66" s="521"/>
      <c r="R66" s="505"/>
      <c r="S66" s="505"/>
      <c r="T66" s="505"/>
      <c r="U66" s="505"/>
      <c r="V66" s="522"/>
      <c r="W66" s="505"/>
    </row>
    <row r="67" spans="1:23" x14ac:dyDescent="0.25">
      <c r="A67" s="503">
        <v>66</v>
      </c>
      <c r="B67" s="509" t="s">
        <v>148</v>
      </c>
      <c r="C67" s="509" t="s">
        <v>278</v>
      </c>
      <c r="D67" s="509" t="s">
        <v>495</v>
      </c>
      <c r="E67" s="509" t="s">
        <v>177</v>
      </c>
      <c r="F67" s="509" t="str">
        <f t="shared" si="10"/>
        <v>Văn: Vân</v>
      </c>
      <c r="G67" s="509" t="str">
        <f t="shared" ref="G67:G91" si="14">"ĐP: "&amp;D67</f>
        <v>ĐP: Vân</v>
      </c>
      <c r="H67" s="509" t="str">
        <f t="shared" ref="H67:H91" si="15">$H$1&amp;D67</f>
        <v>TN: Vân</v>
      </c>
      <c r="I67" s="509" t="str">
        <f t="shared" ref="I67:I91" si="16">$I$1&amp;D67</f>
        <v>SH: Vân</v>
      </c>
      <c r="J67" s="509" t="str">
        <f t="shared" ref="J67:J91" si="17">$J$1&amp;D67</f>
        <v>Nghề: Vân</v>
      </c>
      <c r="K67" s="509" t="str">
        <f t="shared" ref="K67:K91" si="18">$K$1&amp;D67</f>
        <v>QP: Vân</v>
      </c>
      <c r="L67" s="503" t="str">
        <f t="shared" si="11"/>
        <v>Nguyễn Thị Minh Vân</v>
      </c>
      <c r="M67" s="504">
        <f t="shared" si="12"/>
        <v>66</v>
      </c>
      <c r="N67" s="504" t="str">
        <f t="shared" si="13"/>
        <v>10A8</v>
      </c>
      <c r="O67" s="519" t="s">
        <v>496</v>
      </c>
      <c r="P67" s="520">
        <f t="shared" si="9"/>
        <v>44718</v>
      </c>
      <c r="Q67" s="521"/>
      <c r="R67" s="505"/>
      <c r="S67" s="505"/>
      <c r="T67" s="505"/>
      <c r="U67" s="505"/>
      <c r="V67" s="522"/>
      <c r="W67" s="505"/>
    </row>
    <row r="68" spans="1:23" x14ac:dyDescent="0.25">
      <c r="A68" s="503">
        <v>67</v>
      </c>
      <c r="B68" s="509" t="s">
        <v>174</v>
      </c>
      <c r="C68" s="509" t="s">
        <v>497</v>
      </c>
      <c r="D68" s="509" t="s">
        <v>498</v>
      </c>
      <c r="E68" s="509" t="s">
        <v>177</v>
      </c>
      <c r="F68" s="509" t="str">
        <f t="shared" si="10"/>
        <v>Văn: Ngọc</v>
      </c>
      <c r="G68" s="509" t="str">
        <f t="shared" si="14"/>
        <v>ĐP: Ngọc</v>
      </c>
      <c r="H68" s="509" t="str">
        <f t="shared" si="15"/>
        <v>TN: Ngọc</v>
      </c>
      <c r="I68" s="509" t="str">
        <f t="shared" si="16"/>
        <v>SH: Ngọc</v>
      </c>
      <c r="J68" s="509" t="str">
        <f t="shared" si="17"/>
        <v>Nghề: Ngọc</v>
      </c>
      <c r="K68" s="509" t="str">
        <f t="shared" si="18"/>
        <v>QP: Ngọc</v>
      </c>
      <c r="L68" s="503" t="str">
        <f t="shared" si="11"/>
        <v>Nguyễn Thạch Ngọc</v>
      </c>
      <c r="M68" s="504">
        <f t="shared" si="12"/>
        <v>67</v>
      </c>
      <c r="N68" s="504" t="str">
        <f t="shared" si="13"/>
        <v/>
      </c>
      <c r="O68" s="519" t="s">
        <v>499</v>
      </c>
      <c r="P68" s="520">
        <f t="shared" si="9"/>
        <v>44725</v>
      </c>
      <c r="Q68" s="521"/>
      <c r="R68" s="505"/>
      <c r="S68" s="505"/>
      <c r="T68" s="505"/>
      <c r="U68" s="505"/>
      <c r="V68" s="522"/>
      <c r="W68" s="505"/>
    </row>
    <row r="69" spans="1:23" x14ac:dyDescent="0.25">
      <c r="A69" s="503">
        <v>68</v>
      </c>
      <c r="B69" s="509" t="s">
        <v>118</v>
      </c>
      <c r="C69" s="509" t="s">
        <v>500</v>
      </c>
      <c r="D69" s="509" t="s">
        <v>285</v>
      </c>
      <c r="E69" s="509" t="s">
        <v>177</v>
      </c>
      <c r="F69" s="509" t="str">
        <f>E69&amp;": V."&amp;D69</f>
        <v>Văn: V.Giang</v>
      </c>
      <c r="G69" s="509" t="str">
        <f>"ĐP: V."&amp;D69</f>
        <v>ĐP: V.Giang</v>
      </c>
      <c r="H69" s="509" t="str">
        <f>$H$1&amp;" V."&amp;D69</f>
        <v>TN:  V.Giang</v>
      </c>
      <c r="I69" s="509" t="str">
        <f>$I$1&amp;" V."&amp;D69</f>
        <v>SH:  V.Giang</v>
      </c>
      <c r="J69" s="509" t="str">
        <f t="shared" si="17"/>
        <v>Nghề: Giang</v>
      </c>
      <c r="K69" s="509" t="str">
        <f t="shared" si="18"/>
        <v>QP: Giang</v>
      </c>
      <c r="L69" s="503" t="str">
        <f t="shared" si="11"/>
        <v>Võ Thị Thu  Giang</v>
      </c>
      <c r="M69" s="504">
        <f t="shared" si="12"/>
        <v>68</v>
      </c>
      <c r="N69" s="504" t="str">
        <f t="shared" si="13"/>
        <v>10A7</v>
      </c>
      <c r="O69" s="519" t="s">
        <v>501</v>
      </c>
      <c r="P69" s="520">
        <f t="shared" si="9"/>
        <v>44732</v>
      </c>
      <c r="Q69" s="521"/>
      <c r="R69" s="505"/>
      <c r="S69" s="505"/>
      <c r="T69" s="505"/>
      <c r="U69" s="505"/>
      <c r="V69" s="522"/>
      <c r="W69" s="505"/>
    </row>
    <row r="70" spans="1:23" x14ac:dyDescent="0.25">
      <c r="A70" s="503">
        <v>69</v>
      </c>
      <c r="B70" s="509" t="s">
        <v>159</v>
      </c>
      <c r="C70" s="509" t="s">
        <v>502</v>
      </c>
      <c r="D70" s="509" t="s">
        <v>285</v>
      </c>
      <c r="E70" s="509" t="s">
        <v>177</v>
      </c>
      <c r="F70" s="509" t="str">
        <f>E70&amp;": M."&amp;D70</f>
        <v>Văn: M.Giang</v>
      </c>
      <c r="G70" s="509" t="str">
        <f>"ĐP: M."&amp;D70</f>
        <v>ĐP: M.Giang</v>
      </c>
      <c r="H70" s="509" t="str">
        <f>$H$1&amp;" M."&amp;D70</f>
        <v>TN:  M.Giang</v>
      </c>
      <c r="I70" s="509" t="str">
        <f>$I$1&amp;" M."&amp;D70</f>
        <v>SH:  M.Giang</v>
      </c>
      <c r="J70" s="509" t="str">
        <f t="shared" si="17"/>
        <v>Nghề: Giang</v>
      </c>
      <c r="K70" s="509" t="str">
        <f t="shared" si="18"/>
        <v>QP: Giang</v>
      </c>
      <c r="L70" s="503" t="str">
        <f t="shared" si="11"/>
        <v>Mai Thị Trà Giang</v>
      </c>
      <c r="M70" s="504">
        <f t="shared" si="12"/>
        <v>69</v>
      </c>
      <c r="N70" s="504" t="str">
        <f t="shared" si="13"/>
        <v>11A5</v>
      </c>
      <c r="O70" s="519" t="s">
        <v>503</v>
      </c>
      <c r="P70" s="520">
        <f t="shared" si="9"/>
        <v>44739</v>
      </c>
      <c r="Q70" s="521"/>
      <c r="R70" s="505"/>
      <c r="S70" s="505"/>
      <c r="T70" s="505"/>
      <c r="U70" s="505"/>
      <c r="V70" s="522"/>
      <c r="W70" s="505"/>
    </row>
    <row r="71" spans="1:23" x14ac:dyDescent="0.25">
      <c r="A71" s="503">
        <v>70</v>
      </c>
      <c r="B71" s="514" t="s">
        <v>122</v>
      </c>
      <c r="C71" s="514" t="s">
        <v>504</v>
      </c>
      <c r="D71" s="514" t="s">
        <v>505</v>
      </c>
      <c r="E71" s="514" t="s">
        <v>177</v>
      </c>
      <c r="F71" s="509" t="str">
        <f t="shared" si="10"/>
        <v>Văn: Phương</v>
      </c>
      <c r="G71" s="509" t="str">
        <f t="shared" si="14"/>
        <v>ĐP: Phương</v>
      </c>
      <c r="H71" s="509" t="str">
        <f t="shared" si="15"/>
        <v>TN: Phương</v>
      </c>
      <c r="I71" s="509" t="str">
        <f t="shared" si="16"/>
        <v>SH: Phương</v>
      </c>
      <c r="J71" s="509" t="str">
        <f t="shared" si="17"/>
        <v>Nghề: Phương</v>
      </c>
      <c r="K71" s="509" t="str">
        <f t="shared" si="18"/>
        <v>QP: Phương</v>
      </c>
      <c r="L71" s="503" t="str">
        <f t="shared" si="11"/>
        <v>Lê Thị Hải Phương</v>
      </c>
      <c r="M71" s="504">
        <f t="shared" si="12"/>
        <v>70</v>
      </c>
      <c r="N71" s="504" t="str">
        <f t="shared" si="13"/>
        <v/>
      </c>
      <c r="O71" s="519" t="s">
        <v>506</v>
      </c>
      <c r="P71" s="520">
        <f t="shared" si="9"/>
        <v>44746</v>
      </c>
      <c r="Q71" s="521"/>
      <c r="R71" s="505"/>
      <c r="S71" s="505"/>
      <c r="T71" s="505"/>
      <c r="U71" s="505"/>
      <c r="V71" s="522"/>
      <c r="W71" s="505"/>
    </row>
    <row r="72" spans="1:23" x14ac:dyDescent="0.25">
      <c r="A72" s="503">
        <v>71</v>
      </c>
      <c r="B72" s="509" t="s">
        <v>163</v>
      </c>
      <c r="C72" s="509" t="s">
        <v>507</v>
      </c>
      <c r="D72" s="509" t="s">
        <v>273</v>
      </c>
      <c r="E72" s="509" t="s">
        <v>177</v>
      </c>
      <c r="F72" s="509" t="str">
        <f t="shared" si="10"/>
        <v>Văn: Mai</v>
      </c>
      <c r="G72" s="509" t="str">
        <f t="shared" si="14"/>
        <v>ĐP: Mai</v>
      </c>
      <c r="H72" s="509" t="str">
        <f t="shared" si="15"/>
        <v>TN: Mai</v>
      </c>
      <c r="I72" s="509" t="str">
        <f t="shared" si="16"/>
        <v>SH: Mai</v>
      </c>
      <c r="J72" s="509" t="str">
        <f t="shared" si="17"/>
        <v>Nghề: Mai</v>
      </c>
      <c r="K72" s="509" t="str">
        <f t="shared" si="18"/>
        <v>QP: Mai</v>
      </c>
      <c r="L72" s="503" t="str">
        <f t="shared" si="11"/>
        <v>Đỗ Thi Quỳnh Mai</v>
      </c>
      <c r="M72" s="504">
        <f t="shared" si="12"/>
        <v>71</v>
      </c>
      <c r="N72" s="504" t="str">
        <f t="shared" si="13"/>
        <v>11A2</v>
      </c>
      <c r="O72" s="519" t="s">
        <v>508</v>
      </c>
      <c r="P72" s="520">
        <f t="shared" si="9"/>
        <v>44753</v>
      </c>
      <c r="Q72" s="521"/>
      <c r="R72" s="505"/>
      <c r="S72" s="505"/>
      <c r="T72" s="505"/>
      <c r="U72" s="505"/>
      <c r="V72" s="522"/>
      <c r="W72" s="505"/>
    </row>
    <row r="73" spans="1:23" x14ac:dyDescent="0.25">
      <c r="A73" s="503">
        <v>72</v>
      </c>
      <c r="B73" s="509" t="s">
        <v>234</v>
      </c>
      <c r="C73" s="509" t="s">
        <v>509</v>
      </c>
      <c r="D73" s="509" t="s">
        <v>510</v>
      </c>
      <c r="E73" s="509" t="s">
        <v>511</v>
      </c>
      <c r="F73" s="509" t="str">
        <f t="shared" si="10"/>
        <v>TD: Thịnh</v>
      </c>
      <c r="G73" s="509" t="str">
        <f t="shared" si="14"/>
        <v>ĐP: Thịnh</v>
      </c>
      <c r="H73" s="509" t="str">
        <f t="shared" si="15"/>
        <v>TN: Thịnh</v>
      </c>
      <c r="I73" s="509" t="str">
        <f t="shared" si="16"/>
        <v>SH: Thịnh</v>
      </c>
      <c r="J73" s="509" t="str">
        <f t="shared" si="17"/>
        <v>Nghề: Thịnh</v>
      </c>
      <c r="K73" s="509" t="str">
        <f t="shared" si="18"/>
        <v>QP: Thịnh</v>
      </c>
      <c r="L73" s="503" t="str">
        <f t="shared" si="11"/>
        <v>Phan Đức Thịnh</v>
      </c>
      <c r="M73" s="504">
        <f t="shared" si="12"/>
        <v>72</v>
      </c>
      <c r="N73" s="504" t="str">
        <f t="shared" si="13"/>
        <v/>
      </c>
      <c r="O73" s="519" t="s">
        <v>512</v>
      </c>
      <c r="P73" s="520">
        <f t="shared" si="9"/>
        <v>44760</v>
      </c>
      <c r="Q73" s="521"/>
      <c r="R73" s="505"/>
      <c r="S73" s="505"/>
      <c r="T73" s="505"/>
      <c r="U73" s="505"/>
      <c r="V73" s="522"/>
      <c r="W73" s="505"/>
    </row>
    <row r="74" spans="1:23" x14ac:dyDescent="0.25">
      <c r="A74" s="503">
        <v>73</v>
      </c>
      <c r="B74" s="509" t="s">
        <v>222</v>
      </c>
      <c r="C74" s="509" t="s">
        <v>472</v>
      </c>
      <c r="D74" s="509" t="s">
        <v>356</v>
      </c>
      <c r="E74" s="509" t="s">
        <v>511</v>
      </c>
      <c r="F74" s="509" t="str">
        <f t="shared" si="10"/>
        <v>TD: Tuấn</v>
      </c>
      <c r="G74" s="509" t="str">
        <f t="shared" si="14"/>
        <v>ĐP: Tuấn</v>
      </c>
      <c r="H74" s="509" t="str">
        <f t="shared" si="15"/>
        <v>TN: Tuấn</v>
      </c>
      <c r="I74" s="509" t="str">
        <f t="shared" si="16"/>
        <v>SH: Tuấn</v>
      </c>
      <c r="J74" s="509" t="str">
        <f t="shared" si="17"/>
        <v>Nghề: Tuấn</v>
      </c>
      <c r="K74" s="509" t="str">
        <f t="shared" si="18"/>
        <v>QP: Tuấn</v>
      </c>
      <c r="L74" s="503" t="str">
        <f t="shared" si="11"/>
        <v>Phạm Văn Tuấn</v>
      </c>
      <c r="M74" s="504">
        <f t="shared" si="12"/>
        <v>73</v>
      </c>
      <c r="N74" s="504" t="str">
        <f t="shared" si="13"/>
        <v/>
      </c>
      <c r="O74" s="519" t="s">
        <v>513</v>
      </c>
      <c r="P74" s="520">
        <f t="shared" si="9"/>
        <v>44767</v>
      </c>
      <c r="Q74" s="521"/>
      <c r="R74" s="505"/>
      <c r="S74" s="505"/>
      <c r="T74" s="505"/>
      <c r="U74" s="505"/>
      <c r="V74" s="522"/>
      <c r="W74" s="505"/>
    </row>
    <row r="75" spans="1:23" x14ac:dyDescent="0.25">
      <c r="A75" s="503">
        <v>74</v>
      </c>
      <c r="B75" s="509" t="s">
        <v>223</v>
      </c>
      <c r="C75" s="509" t="s">
        <v>365</v>
      </c>
      <c r="D75" s="509" t="s">
        <v>514</v>
      </c>
      <c r="E75" s="509" t="s">
        <v>511</v>
      </c>
      <c r="F75" s="509" t="str">
        <f t="shared" si="10"/>
        <v>TD: Đề</v>
      </c>
      <c r="G75" s="509" t="str">
        <f t="shared" si="14"/>
        <v>ĐP: Đề</v>
      </c>
      <c r="H75" s="509" t="str">
        <f t="shared" si="15"/>
        <v>TN: Đề</v>
      </c>
      <c r="I75" s="509" t="str">
        <f t="shared" si="16"/>
        <v>SH: Đề</v>
      </c>
      <c r="J75" s="509" t="str">
        <f t="shared" si="17"/>
        <v>Nghề: Đề</v>
      </c>
      <c r="K75" s="509" t="str">
        <f t="shared" si="18"/>
        <v>QP: Đề</v>
      </c>
      <c r="L75" s="503" t="str">
        <f t="shared" si="11"/>
        <v>Nguyễn Văn Đề</v>
      </c>
      <c r="M75" s="504">
        <f t="shared" si="12"/>
        <v>74</v>
      </c>
      <c r="N75" s="504" t="str">
        <f t="shared" si="13"/>
        <v/>
      </c>
      <c r="O75" s="519" t="s">
        <v>515</v>
      </c>
      <c r="P75" s="520">
        <f t="shared" si="9"/>
        <v>44774</v>
      </c>
      <c r="Q75" s="521"/>
      <c r="R75" s="505"/>
      <c r="S75" s="505"/>
      <c r="T75" s="505"/>
      <c r="U75" s="505"/>
      <c r="V75" s="522"/>
      <c r="W75" s="505"/>
    </row>
    <row r="76" spans="1:23" s="530" customFormat="1" x14ac:dyDescent="0.25">
      <c r="A76" s="503">
        <v>75</v>
      </c>
      <c r="B76" s="509" t="s">
        <v>227</v>
      </c>
      <c r="C76" s="509" t="s">
        <v>516</v>
      </c>
      <c r="D76" s="509" t="s">
        <v>517</v>
      </c>
      <c r="E76" s="509" t="s">
        <v>511</v>
      </c>
      <c r="F76" s="509" t="str">
        <f t="shared" si="10"/>
        <v>TD: Hiển</v>
      </c>
      <c r="G76" s="509" t="str">
        <f t="shared" si="14"/>
        <v>ĐP: Hiển</v>
      </c>
      <c r="H76" s="509" t="str">
        <f t="shared" si="15"/>
        <v>TN: Hiển</v>
      </c>
      <c r="I76" s="509" t="str">
        <f t="shared" si="16"/>
        <v>SH: Hiển</v>
      </c>
      <c r="J76" s="509" t="str">
        <f t="shared" si="17"/>
        <v>Nghề: Hiển</v>
      </c>
      <c r="K76" s="509" t="str">
        <f t="shared" si="18"/>
        <v>QP: Hiển</v>
      </c>
      <c r="L76" s="503" t="str">
        <f t="shared" si="11"/>
        <v>Trương Thế Hiển</v>
      </c>
      <c r="M76" s="504">
        <f t="shared" si="12"/>
        <v>75</v>
      </c>
      <c r="N76" s="504" t="str">
        <f t="shared" si="13"/>
        <v/>
      </c>
      <c r="O76" s="519" t="s">
        <v>518</v>
      </c>
      <c r="P76" s="520">
        <f t="shared" si="9"/>
        <v>44781</v>
      </c>
      <c r="Q76" s="527"/>
      <c r="R76" s="528"/>
      <c r="S76" s="528"/>
      <c r="T76" s="528"/>
      <c r="U76" s="528"/>
      <c r="V76" s="529"/>
      <c r="W76" s="528"/>
    </row>
    <row r="77" spans="1:23" x14ac:dyDescent="0.25">
      <c r="A77" s="503">
        <v>76</v>
      </c>
      <c r="B77" s="531" t="s">
        <v>221</v>
      </c>
      <c r="C77" s="531" t="s">
        <v>472</v>
      </c>
      <c r="D77" s="531" t="s">
        <v>519</v>
      </c>
      <c r="E77" s="531" t="s">
        <v>511</v>
      </c>
      <c r="F77" s="509" t="str">
        <f t="shared" si="10"/>
        <v>TD: Quốc</v>
      </c>
      <c r="G77" s="509" t="str">
        <f t="shared" si="14"/>
        <v>ĐP: Quốc</v>
      </c>
      <c r="H77" s="509" t="str">
        <f t="shared" si="15"/>
        <v>TN: Quốc</v>
      </c>
      <c r="I77" s="509" t="str">
        <f t="shared" si="16"/>
        <v>SH: Quốc</v>
      </c>
      <c r="J77" s="509" t="str">
        <f t="shared" si="17"/>
        <v>Nghề: Quốc</v>
      </c>
      <c r="K77" s="509" t="str">
        <f t="shared" si="18"/>
        <v>QP: Quốc</v>
      </c>
      <c r="L77" s="503" t="str">
        <f t="shared" si="11"/>
        <v>Phạm Văn Quốc</v>
      </c>
      <c r="M77" s="504">
        <f t="shared" si="12"/>
        <v>76</v>
      </c>
      <c r="N77" s="504" t="str">
        <f t="shared" si="13"/>
        <v/>
      </c>
      <c r="O77" s="519" t="s">
        <v>520</v>
      </c>
      <c r="P77" s="520">
        <f t="shared" si="9"/>
        <v>44788</v>
      </c>
      <c r="Q77" s="521"/>
      <c r="R77" s="505"/>
      <c r="S77" s="505"/>
      <c r="T77" s="505"/>
      <c r="U77" s="505"/>
      <c r="V77" s="522"/>
      <c r="W77" s="505"/>
    </row>
    <row r="78" spans="1:23" x14ac:dyDescent="0.25">
      <c r="A78" s="503">
        <v>77</v>
      </c>
      <c r="B78" s="509" t="s">
        <v>225</v>
      </c>
      <c r="C78" s="509" t="s">
        <v>521</v>
      </c>
      <c r="D78" s="509" t="s">
        <v>522</v>
      </c>
      <c r="E78" s="509" t="s">
        <v>511</v>
      </c>
      <c r="F78" s="509" t="str">
        <f>E78&amp;": "&amp;D78</f>
        <v>TD: Đăng</v>
      </c>
      <c r="G78" s="509" t="str">
        <f t="shared" si="14"/>
        <v>ĐP: Đăng</v>
      </c>
      <c r="H78" s="509" t="str">
        <f t="shared" si="15"/>
        <v>TN: Đăng</v>
      </c>
      <c r="I78" s="509" t="str">
        <f t="shared" si="16"/>
        <v>SH: Đăng</v>
      </c>
      <c r="J78" s="509" t="str">
        <f t="shared" si="17"/>
        <v>Nghề: Đăng</v>
      </c>
      <c r="K78" s="509" t="str">
        <f t="shared" si="18"/>
        <v>QP: Đăng</v>
      </c>
      <c r="L78" s="503" t="str">
        <f>C78&amp;" "&amp;D78</f>
        <v>Nguyễn Hải Đăng</v>
      </c>
      <c r="M78" s="504">
        <f>A78</f>
        <v>77</v>
      </c>
      <c r="N78" s="504" t="str">
        <f t="shared" si="13"/>
        <v/>
      </c>
      <c r="O78" s="519" t="s">
        <v>523</v>
      </c>
      <c r="P78" s="520">
        <f t="shared" si="9"/>
        <v>44795</v>
      </c>
      <c r="Q78" s="521"/>
      <c r="R78" s="505"/>
      <c r="S78" s="505"/>
      <c r="T78" s="505"/>
      <c r="U78" s="505"/>
      <c r="V78" s="522"/>
      <c r="W78" s="505"/>
    </row>
    <row r="79" spans="1:23" x14ac:dyDescent="0.25">
      <c r="A79" s="503">
        <v>78</v>
      </c>
      <c r="B79" s="509" t="s">
        <v>524</v>
      </c>
      <c r="C79" s="514" t="s">
        <v>525</v>
      </c>
      <c r="D79" s="514" t="s">
        <v>526</v>
      </c>
      <c r="E79" s="514" t="s">
        <v>511</v>
      </c>
      <c r="F79" s="509" t="str">
        <f>E79&amp;": "&amp;D79</f>
        <v>TD: Tài</v>
      </c>
      <c r="G79" s="509" t="str">
        <f t="shared" si="14"/>
        <v>ĐP: Tài</v>
      </c>
      <c r="H79" s="509" t="str">
        <f t="shared" si="15"/>
        <v>TN: Tài</v>
      </c>
      <c r="I79" s="509" t="str">
        <f t="shared" si="16"/>
        <v>SH: Tài</v>
      </c>
      <c r="J79" s="509" t="str">
        <f t="shared" si="17"/>
        <v>Nghề: Tài</v>
      </c>
      <c r="K79" s="509" t="str">
        <f t="shared" si="18"/>
        <v>QP: Tài</v>
      </c>
      <c r="L79" s="503" t="str">
        <f>C79&amp;" "&amp;D79</f>
        <v>Hoàng Trọng Tài</v>
      </c>
      <c r="M79" s="504">
        <f>A79</f>
        <v>78</v>
      </c>
      <c r="N79" s="504" t="str">
        <f t="shared" si="13"/>
        <v/>
      </c>
      <c r="O79" s="505"/>
      <c r="P79" s="505"/>
      <c r="Q79" s="505"/>
      <c r="R79" s="505"/>
      <c r="S79" s="505"/>
      <c r="T79" s="505"/>
      <c r="U79" s="505"/>
      <c r="V79" s="522"/>
      <c r="W79" s="505"/>
    </row>
    <row r="80" spans="1:23" x14ac:dyDescent="0.25">
      <c r="A80" s="503">
        <v>79</v>
      </c>
      <c r="B80" s="514" t="s">
        <v>236</v>
      </c>
      <c r="C80" s="514" t="s">
        <v>509</v>
      </c>
      <c r="D80" s="514" t="s">
        <v>510</v>
      </c>
      <c r="E80" s="514" t="s">
        <v>527</v>
      </c>
      <c r="F80" s="509" t="s">
        <v>528</v>
      </c>
      <c r="G80" s="509" t="str">
        <f t="shared" si="14"/>
        <v>ĐP: Thịnh</v>
      </c>
      <c r="H80" s="509" t="str">
        <f t="shared" si="15"/>
        <v>TN: Thịnh</v>
      </c>
      <c r="I80" s="509" t="str">
        <f t="shared" si="16"/>
        <v>SH: Thịnh</v>
      </c>
      <c r="J80" s="509" t="str">
        <f t="shared" si="17"/>
        <v>Nghề: Thịnh</v>
      </c>
      <c r="K80" s="509" t="str">
        <f t="shared" si="18"/>
        <v>QP: Thịnh</v>
      </c>
      <c r="L80" s="503" t="s">
        <v>529</v>
      </c>
      <c r="M80" s="504">
        <v>81</v>
      </c>
      <c r="N80" s="504" t="s">
        <v>66</v>
      </c>
      <c r="O80" s="505"/>
      <c r="P80" s="505"/>
      <c r="Q80" s="505"/>
      <c r="R80" s="505"/>
      <c r="S80" s="505"/>
      <c r="T80" s="505"/>
      <c r="U80" s="505"/>
      <c r="V80" s="522"/>
      <c r="W80" s="505"/>
    </row>
    <row r="81" spans="1:23" x14ac:dyDescent="0.25">
      <c r="A81" s="503">
        <v>80</v>
      </c>
      <c r="B81" s="509" t="s">
        <v>229</v>
      </c>
      <c r="C81" s="509" t="s">
        <v>472</v>
      </c>
      <c r="D81" s="509" t="s">
        <v>356</v>
      </c>
      <c r="E81" s="509" t="s">
        <v>527</v>
      </c>
      <c r="F81" s="509" t="s">
        <v>530</v>
      </c>
      <c r="G81" s="509" t="str">
        <f t="shared" si="14"/>
        <v>ĐP: Tuấn</v>
      </c>
      <c r="H81" s="509" t="str">
        <f t="shared" si="15"/>
        <v>TN: Tuấn</v>
      </c>
      <c r="I81" s="509" t="str">
        <f t="shared" si="16"/>
        <v>SH: Tuấn</v>
      </c>
      <c r="J81" s="509" t="str">
        <f t="shared" si="17"/>
        <v>Nghề: Tuấn</v>
      </c>
      <c r="K81" s="509" t="str">
        <f t="shared" si="18"/>
        <v>QP: Tuấn</v>
      </c>
      <c r="L81" s="503" t="s">
        <v>531</v>
      </c>
      <c r="M81" s="504">
        <v>82</v>
      </c>
      <c r="N81" s="504" t="s">
        <v>66</v>
      </c>
      <c r="O81" s="505"/>
      <c r="P81" s="505"/>
      <c r="Q81" s="505"/>
      <c r="R81" s="505"/>
      <c r="S81" s="505"/>
      <c r="T81" s="505"/>
      <c r="U81" s="505"/>
      <c r="V81" s="522"/>
      <c r="W81" s="505"/>
    </row>
    <row r="82" spans="1:23" x14ac:dyDescent="0.25">
      <c r="A82" s="503">
        <v>81</v>
      </c>
      <c r="B82" s="509" t="s">
        <v>230</v>
      </c>
      <c r="C82" s="509" t="s">
        <v>365</v>
      </c>
      <c r="D82" s="509" t="s">
        <v>514</v>
      </c>
      <c r="E82" s="509" t="s">
        <v>527</v>
      </c>
      <c r="F82" s="509" t="s">
        <v>532</v>
      </c>
      <c r="G82" s="509" t="str">
        <f t="shared" si="14"/>
        <v>ĐP: Đề</v>
      </c>
      <c r="H82" s="509" t="str">
        <f t="shared" si="15"/>
        <v>TN: Đề</v>
      </c>
      <c r="I82" s="509" t="str">
        <f t="shared" si="16"/>
        <v>SH: Đề</v>
      </c>
      <c r="J82" s="509" t="str">
        <f t="shared" si="17"/>
        <v>Nghề: Đề</v>
      </c>
      <c r="K82" s="509" t="str">
        <f t="shared" si="18"/>
        <v>QP: Đề</v>
      </c>
      <c r="L82" s="503" t="s">
        <v>533</v>
      </c>
      <c r="M82" s="504">
        <v>83</v>
      </c>
      <c r="N82" s="504" t="s">
        <v>66</v>
      </c>
      <c r="O82" s="504"/>
      <c r="P82" s="505"/>
      <c r="Q82" s="505"/>
      <c r="R82" s="505"/>
      <c r="S82" s="505"/>
      <c r="T82" s="505"/>
      <c r="U82" s="505"/>
      <c r="V82" s="522"/>
      <c r="W82" s="505"/>
    </row>
    <row r="83" spans="1:23" x14ac:dyDescent="0.25">
      <c r="A83" s="503">
        <v>82</v>
      </c>
      <c r="B83" s="509" t="s">
        <v>232</v>
      </c>
      <c r="C83" s="509" t="s">
        <v>516</v>
      </c>
      <c r="D83" s="509" t="s">
        <v>517</v>
      </c>
      <c r="E83" s="509" t="s">
        <v>527</v>
      </c>
      <c r="F83" s="509" t="s">
        <v>534</v>
      </c>
      <c r="G83" s="509" t="str">
        <f t="shared" si="14"/>
        <v>ĐP: Hiển</v>
      </c>
      <c r="H83" s="509" t="str">
        <f t="shared" si="15"/>
        <v>TN: Hiển</v>
      </c>
      <c r="I83" s="509" t="str">
        <f t="shared" si="16"/>
        <v>SH: Hiển</v>
      </c>
      <c r="J83" s="509" t="str">
        <f t="shared" si="17"/>
        <v>Nghề: Hiển</v>
      </c>
      <c r="K83" s="509" t="str">
        <f t="shared" si="18"/>
        <v>QP: Hiển</v>
      </c>
      <c r="L83" s="503" t="s">
        <v>535</v>
      </c>
      <c r="M83" s="504">
        <v>84</v>
      </c>
      <c r="N83" s="504" t="s">
        <v>66</v>
      </c>
      <c r="O83" s="504"/>
      <c r="P83" s="505"/>
      <c r="Q83" s="505"/>
      <c r="R83" s="505"/>
      <c r="S83" s="505"/>
      <c r="T83" s="505"/>
      <c r="U83" s="505"/>
      <c r="V83" s="522"/>
      <c r="W83" s="505"/>
    </row>
    <row r="84" spans="1:23" x14ac:dyDescent="0.25">
      <c r="A84" s="503">
        <v>83</v>
      </c>
      <c r="B84" s="509" t="s">
        <v>228</v>
      </c>
      <c r="C84" s="509" t="s">
        <v>472</v>
      </c>
      <c r="D84" s="509" t="s">
        <v>519</v>
      </c>
      <c r="E84" s="509" t="s">
        <v>527</v>
      </c>
      <c r="F84" s="509" t="s">
        <v>536</v>
      </c>
      <c r="G84" s="509" t="str">
        <f t="shared" si="14"/>
        <v>ĐP: Quốc</v>
      </c>
      <c r="H84" s="509" t="str">
        <f t="shared" si="15"/>
        <v>TN: Quốc</v>
      </c>
      <c r="I84" s="509" t="str">
        <f t="shared" si="16"/>
        <v>SH: Quốc</v>
      </c>
      <c r="J84" s="509" t="str">
        <f t="shared" si="17"/>
        <v>Nghề: Quốc</v>
      </c>
      <c r="K84" s="509" t="str">
        <f t="shared" si="18"/>
        <v>QP: Quốc</v>
      </c>
      <c r="L84" s="503" t="s">
        <v>537</v>
      </c>
      <c r="M84" s="504">
        <v>85</v>
      </c>
      <c r="N84" s="504" t="s">
        <v>66</v>
      </c>
      <c r="O84" s="504"/>
      <c r="P84" s="505"/>
      <c r="Q84" s="505"/>
      <c r="R84" s="505"/>
      <c r="S84" s="505"/>
      <c r="T84" s="505"/>
      <c r="U84" s="505"/>
      <c r="V84" s="522"/>
      <c r="W84" s="505"/>
    </row>
    <row r="85" spans="1:23" x14ac:dyDescent="0.25">
      <c r="A85" s="503">
        <v>84</v>
      </c>
      <c r="B85" s="531" t="s">
        <v>231</v>
      </c>
      <c r="C85" s="531" t="s">
        <v>521</v>
      </c>
      <c r="D85" s="531" t="s">
        <v>522</v>
      </c>
      <c r="E85" s="509" t="s">
        <v>527</v>
      </c>
      <c r="F85" s="509" t="s">
        <v>538</v>
      </c>
      <c r="G85" s="509" t="str">
        <f t="shared" si="14"/>
        <v>ĐP: Đăng</v>
      </c>
      <c r="H85" s="509" t="str">
        <f t="shared" si="15"/>
        <v>TN: Đăng</v>
      </c>
      <c r="I85" s="509" t="str">
        <f t="shared" si="16"/>
        <v>SH: Đăng</v>
      </c>
      <c r="J85" s="509" t="str">
        <f t="shared" si="17"/>
        <v>Nghề: Đăng</v>
      </c>
      <c r="K85" s="509" t="str">
        <f t="shared" si="18"/>
        <v>QP: Đăng</v>
      </c>
      <c r="L85" s="503" t="s">
        <v>539</v>
      </c>
      <c r="M85" s="504">
        <v>87</v>
      </c>
      <c r="N85" s="504"/>
      <c r="O85" s="504"/>
      <c r="P85" s="505"/>
      <c r="Q85" s="532">
        <v>1</v>
      </c>
      <c r="R85" s="532">
        <v>2</v>
      </c>
      <c r="S85" s="532">
        <v>3</v>
      </c>
      <c r="T85" s="532">
        <v>4</v>
      </c>
      <c r="U85" s="532">
        <v>5</v>
      </c>
      <c r="V85" s="532">
        <v>6</v>
      </c>
      <c r="W85" s="532">
        <v>7</v>
      </c>
    </row>
    <row r="86" spans="1:23" x14ac:dyDescent="0.25">
      <c r="A86" s="503">
        <v>85</v>
      </c>
      <c r="B86" s="509" t="s">
        <v>540</v>
      </c>
      <c r="C86" s="509" t="s">
        <v>525</v>
      </c>
      <c r="D86" s="509" t="s">
        <v>526</v>
      </c>
      <c r="E86" s="509" t="s">
        <v>527</v>
      </c>
      <c r="F86" s="509" t="s">
        <v>541</v>
      </c>
      <c r="G86" s="509" t="str">
        <f t="shared" si="14"/>
        <v>ĐP: Tài</v>
      </c>
      <c r="H86" s="509" t="str">
        <f t="shared" si="15"/>
        <v>TN: Tài</v>
      </c>
      <c r="I86" s="509" t="str">
        <f t="shared" si="16"/>
        <v>SH: Tài</v>
      </c>
      <c r="J86" s="509" t="str">
        <f t="shared" si="17"/>
        <v>Nghề: Tài</v>
      </c>
      <c r="K86" s="509" t="str">
        <f t="shared" si="18"/>
        <v>QP: Tài</v>
      </c>
      <c r="L86" s="503" t="s">
        <v>542</v>
      </c>
      <c r="M86" s="504">
        <v>88</v>
      </c>
      <c r="N86" s="504" t="s">
        <v>66</v>
      </c>
      <c r="O86" s="504"/>
      <c r="P86" s="505">
        <v>1</v>
      </c>
      <c r="Q86" s="532" t="str">
        <f t="shared" ref="Q86:Q91" si="19">B86</f>
        <v>Y7</v>
      </c>
      <c r="R86" s="532">
        <f>B93</f>
        <v>0</v>
      </c>
      <c r="S86" s="532">
        <f>B97</f>
        <v>0</v>
      </c>
      <c r="T86" s="532">
        <f t="shared" ref="T86:T91" si="20">B100</f>
        <v>0</v>
      </c>
      <c r="U86" s="532">
        <f t="shared" ref="U86:U91" si="21">B114</f>
        <v>0</v>
      </c>
      <c r="V86" s="532">
        <f>B126</f>
        <v>0</v>
      </c>
      <c r="W86" s="532">
        <f t="shared" ref="W86:W91" si="22">B131</f>
        <v>0</v>
      </c>
    </row>
    <row r="87" spans="1:23" x14ac:dyDescent="0.25">
      <c r="A87" s="503">
        <v>86</v>
      </c>
      <c r="B87" s="514" t="s">
        <v>239</v>
      </c>
      <c r="C87" s="514" t="s">
        <v>305</v>
      </c>
      <c r="D87" s="514" t="s">
        <v>363</v>
      </c>
      <c r="E87" s="514" t="s">
        <v>543</v>
      </c>
      <c r="F87" s="509" t="str">
        <f>E87&amp;": "&amp;D87</f>
        <v>Nghề: Huyên</v>
      </c>
      <c r="G87" s="509" t="str">
        <f t="shared" si="14"/>
        <v>ĐP: Huyên</v>
      </c>
      <c r="H87" s="509" t="str">
        <f t="shared" si="15"/>
        <v>TN: Huyên</v>
      </c>
      <c r="I87" s="509" t="str">
        <f t="shared" si="16"/>
        <v>SH: Huyên</v>
      </c>
      <c r="J87" s="509" t="str">
        <f t="shared" si="17"/>
        <v>Nghề: Huyên</v>
      </c>
      <c r="K87" s="509" t="str">
        <f t="shared" si="18"/>
        <v>QP: Huyên</v>
      </c>
      <c r="L87" s="503" t="str">
        <f>C87&amp;" "&amp;D87</f>
        <v>Lê Thị Huyên</v>
      </c>
      <c r="M87" s="504">
        <f>A87</f>
        <v>86</v>
      </c>
      <c r="N87" s="504"/>
      <c r="O87" s="504"/>
      <c r="P87" s="505">
        <v>2</v>
      </c>
      <c r="Q87" s="532" t="str">
        <f t="shared" si="19"/>
        <v>Z1</v>
      </c>
      <c r="R87" s="532">
        <f>B94</f>
        <v>0</v>
      </c>
      <c r="S87" s="532">
        <f>B98</f>
        <v>0</v>
      </c>
      <c r="T87" s="532">
        <f t="shared" si="20"/>
        <v>0</v>
      </c>
      <c r="U87" s="532">
        <f t="shared" si="21"/>
        <v>0</v>
      </c>
      <c r="V87" s="532">
        <f>B127</f>
        <v>0</v>
      </c>
      <c r="W87" s="532">
        <f t="shared" si="22"/>
        <v>0</v>
      </c>
    </row>
    <row r="88" spans="1:23" x14ac:dyDescent="0.25">
      <c r="A88" s="503">
        <v>87</v>
      </c>
      <c r="B88" s="514" t="s">
        <v>226</v>
      </c>
      <c r="C88" s="509" t="s">
        <v>365</v>
      </c>
      <c r="D88" s="509" t="s">
        <v>366</v>
      </c>
      <c r="E88" s="514" t="s">
        <v>543</v>
      </c>
      <c r="F88" s="509" t="str">
        <f>E88&amp;": "&amp;D88</f>
        <v>Nghề: Bền</v>
      </c>
      <c r="G88" s="509" t="str">
        <f t="shared" si="14"/>
        <v>ĐP: Bền</v>
      </c>
      <c r="H88" s="509" t="str">
        <f t="shared" si="15"/>
        <v>TN: Bền</v>
      </c>
      <c r="I88" s="509" t="str">
        <f t="shared" si="16"/>
        <v>SH: Bền</v>
      </c>
      <c r="J88" s="509" t="str">
        <f t="shared" si="17"/>
        <v>Nghề: Bền</v>
      </c>
      <c r="K88" s="509" t="str">
        <f t="shared" si="18"/>
        <v>QP: Bền</v>
      </c>
      <c r="L88" s="503" t="str">
        <f>C88&amp;" "&amp;D88</f>
        <v>Nguyễn Văn Bền</v>
      </c>
      <c r="M88" s="504">
        <f>A88</f>
        <v>87</v>
      </c>
      <c r="N88" s="504"/>
      <c r="O88" s="504"/>
      <c r="P88" s="505">
        <v>3</v>
      </c>
      <c r="Q88" s="532" t="str">
        <f t="shared" si="19"/>
        <v>Z2</v>
      </c>
      <c r="R88" s="532">
        <f>B95</f>
        <v>0</v>
      </c>
      <c r="S88" s="532">
        <f>B99</f>
        <v>0</v>
      </c>
      <c r="T88" s="532">
        <f t="shared" si="20"/>
        <v>0</v>
      </c>
      <c r="U88" s="532">
        <f t="shared" si="21"/>
        <v>0</v>
      </c>
      <c r="V88" s="532">
        <f>B128</f>
        <v>0</v>
      </c>
      <c r="W88" s="532">
        <f t="shared" si="22"/>
        <v>0</v>
      </c>
    </row>
    <row r="89" spans="1:23" x14ac:dyDescent="0.25">
      <c r="A89" s="503">
        <v>88</v>
      </c>
      <c r="B89" s="514" t="s">
        <v>544</v>
      </c>
      <c r="C89" s="509" t="s">
        <v>368</v>
      </c>
      <c r="D89" s="509" t="s">
        <v>369</v>
      </c>
      <c r="E89" s="514" t="s">
        <v>543</v>
      </c>
      <c r="F89" s="509" t="str">
        <f>E89&amp;": "&amp;D89</f>
        <v>Nghề: Thanh</v>
      </c>
      <c r="G89" s="509" t="str">
        <f t="shared" si="14"/>
        <v>ĐP: Thanh</v>
      </c>
      <c r="H89" s="509" t="str">
        <f t="shared" si="15"/>
        <v>TN: Thanh</v>
      </c>
      <c r="I89" s="509" t="str">
        <f t="shared" si="16"/>
        <v>SH: Thanh</v>
      </c>
      <c r="J89" s="509" t="str">
        <f t="shared" si="17"/>
        <v>Nghề: Thanh</v>
      </c>
      <c r="K89" s="509" t="str">
        <f t="shared" si="18"/>
        <v>QP: Thanh</v>
      </c>
      <c r="L89" s="503" t="str">
        <f>C89&amp;" "&amp;D89</f>
        <v>Nguyễn Thị Vũ Thanh</v>
      </c>
      <c r="M89" s="504">
        <f>A89</f>
        <v>88</v>
      </c>
      <c r="N89" s="504"/>
      <c r="O89" s="504"/>
      <c r="P89" s="505">
        <v>4</v>
      </c>
      <c r="Q89" s="532" t="str">
        <f t="shared" si="19"/>
        <v>Z3</v>
      </c>
      <c r="R89" s="532">
        <f>B96</f>
        <v>0</v>
      </c>
      <c r="S89" s="532" t="s">
        <v>545</v>
      </c>
      <c r="T89" s="532">
        <f t="shared" si="20"/>
        <v>0</v>
      </c>
      <c r="U89" s="532">
        <f t="shared" si="21"/>
        <v>0</v>
      </c>
      <c r="V89" s="532">
        <f>B129</f>
        <v>0</v>
      </c>
      <c r="W89" s="532">
        <f t="shared" si="22"/>
        <v>0</v>
      </c>
    </row>
    <row r="90" spans="1:23" x14ac:dyDescent="0.25">
      <c r="A90" s="503">
        <v>89</v>
      </c>
      <c r="B90" s="514" t="s">
        <v>235</v>
      </c>
      <c r="C90" s="514" t="s">
        <v>371</v>
      </c>
      <c r="D90" s="514" t="s">
        <v>372</v>
      </c>
      <c r="E90" s="514" t="s">
        <v>543</v>
      </c>
      <c r="F90" s="509" t="str">
        <f>E90&amp;": "&amp;D90</f>
        <v>Nghề: Thắng</v>
      </c>
      <c r="G90" s="509" t="str">
        <f t="shared" si="14"/>
        <v>ĐP: Thắng</v>
      </c>
      <c r="H90" s="509" t="str">
        <f t="shared" si="15"/>
        <v>TN: Thắng</v>
      </c>
      <c r="I90" s="509" t="str">
        <f t="shared" si="16"/>
        <v>SH: Thắng</v>
      </c>
      <c r="J90" s="509" t="str">
        <f t="shared" si="17"/>
        <v>Nghề: Thắng</v>
      </c>
      <c r="K90" s="509" t="str">
        <f t="shared" si="18"/>
        <v>QP: Thắng</v>
      </c>
      <c r="L90" s="503" t="str">
        <f>C90&amp;" "&amp;D90</f>
        <v>Đỗ Đức Thắng</v>
      </c>
      <c r="M90" s="504">
        <f>A90</f>
        <v>89</v>
      </c>
      <c r="N90" s="504"/>
      <c r="O90" s="504"/>
      <c r="P90" s="505">
        <v>5</v>
      </c>
      <c r="Q90" s="532" t="str">
        <f t="shared" si="19"/>
        <v>Z4</v>
      </c>
      <c r="R90" s="532">
        <f>B122</f>
        <v>0</v>
      </c>
      <c r="S90" s="532" t="s">
        <v>545</v>
      </c>
      <c r="T90" s="532">
        <f t="shared" si="20"/>
        <v>0</v>
      </c>
      <c r="U90" s="532">
        <f t="shared" si="21"/>
        <v>0</v>
      </c>
      <c r="V90" s="532">
        <f>B130</f>
        <v>0</v>
      </c>
      <c r="W90" s="532">
        <f t="shared" si="22"/>
        <v>0</v>
      </c>
    </row>
    <row r="91" spans="1:23" x14ac:dyDescent="0.25">
      <c r="A91" s="503">
        <v>90</v>
      </c>
      <c r="B91" s="514" t="s">
        <v>224</v>
      </c>
      <c r="C91" s="509" t="s">
        <v>374</v>
      </c>
      <c r="D91" s="509" t="s">
        <v>375</v>
      </c>
      <c r="E91" s="514" t="s">
        <v>543</v>
      </c>
      <c r="F91" s="509" t="str">
        <f>E91&amp;": "&amp;D91</f>
        <v>Nghề: Liên</v>
      </c>
      <c r="G91" s="509" t="str">
        <f t="shared" si="14"/>
        <v>ĐP: Liên</v>
      </c>
      <c r="H91" s="509" t="str">
        <f t="shared" si="15"/>
        <v>TN: Liên</v>
      </c>
      <c r="I91" s="509" t="str">
        <f t="shared" si="16"/>
        <v>SH: Liên</v>
      </c>
      <c r="J91" s="509" t="str">
        <f t="shared" si="17"/>
        <v>Nghề: Liên</v>
      </c>
      <c r="K91" s="509" t="str">
        <f t="shared" si="18"/>
        <v>QP: Liên</v>
      </c>
      <c r="L91" s="503" t="str">
        <f>C91&amp;" "&amp;D91</f>
        <v>Nguyễn Thị Hồng Liên</v>
      </c>
      <c r="M91" s="504">
        <f>A91</f>
        <v>90</v>
      </c>
      <c r="N91" s="504"/>
      <c r="O91" s="504"/>
      <c r="P91" s="505">
        <v>6</v>
      </c>
      <c r="Q91" s="532" t="str">
        <f t="shared" si="19"/>
        <v>Z5</v>
      </c>
      <c r="R91" s="532">
        <f>B123</f>
        <v>0</v>
      </c>
      <c r="S91" s="532" t="s">
        <v>545</v>
      </c>
      <c r="T91" s="532">
        <f t="shared" si="20"/>
        <v>0</v>
      </c>
      <c r="U91" s="532">
        <f t="shared" si="21"/>
        <v>0</v>
      </c>
      <c r="V91" s="532"/>
      <c r="W91" s="532">
        <f t="shared" si="22"/>
        <v>0</v>
      </c>
    </row>
    <row r="92" spans="1:23" x14ac:dyDescent="0.25">
      <c r="A92" s="503"/>
      <c r="B92" s="503"/>
      <c r="C92" s="503"/>
      <c r="D92" s="503"/>
      <c r="E92" s="503"/>
      <c r="F92" s="503"/>
      <c r="G92" s="509"/>
      <c r="H92" s="509"/>
      <c r="I92" s="509"/>
      <c r="J92" s="509"/>
      <c r="K92" s="509"/>
      <c r="L92" s="503"/>
      <c r="M92" s="504"/>
      <c r="N92" s="504"/>
      <c r="O92" s="504"/>
      <c r="P92" s="505"/>
      <c r="Q92" s="532"/>
      <c r="R92" s="532"/>
      <c r="S92" s="532"/>
      <c r="T92" s="532"/>
      <c r="U92" s="532"/>
      <c r="V92" s="532"/>
      <c r="W92" s="532"/>
    </row>
    <row r="93" spans="1:23" x14ac:dyDescent="0.25">
      <c r="A93" s="503"/>
      <c r="B93" s="503"/>
      <c r="C93" s="503"/>
      <c r="D93" s="503"/>
      <c r="E93" s="503"/>
      <c r="F93" s="503"/>
      <c r="G93" s="509"/>
      <c r="H93" s="509"/>
      <c r="I93" s="509"/>
      <c r="J93" s="509"/>
      <c r="K93" s="509"/>
      <c r="L93" s="503"/>
      <c r="M93" s="504"/>
      <c r="N93" s="504"/>
      <c r="O93" s="504"/>
      <c r="P93" s="505"/>
      <c r="Q93" s="532"/>
      <c r="R93" s="532"/>
      <c r="S93" s="532"/>
      <c r="T93" s="532"/>
      <c r="U93" s="532"/>
      <c r="V93" s="532"/>
      <c r="W93" s="532"/>
    </row>
    <row r="94" spans="1:23" x14ac:dyDescent="0.25">
      <c r="A94" s="503"/>
      <c r="B94" s="503"/>
      <c r="C94" s="503"/>
      <c r="D94" s="503"/>
      <c r="E94" s="503"/>
      <c r="F94" s="503"/>
      <c r="G94" s="509"/>
      <c r="H94" s="509"/>
      <c r="I94" s="509"/>
      <c r="J94" s="509"/>
      <c r="K94" s="509"/>
      <c r="L94" s="503"/>
      <c r="M94" s="504"/>
      <c r="N94" s="504"/>
      <c r="O94" s="504"/>
      <c r="P94" s="505"/>
      <c r="Q94" s="532"/>
      <c r="R94" s="532"/>
      <c r="S94" s="532"/>
      <c r="T94" s="532"/>
      <c r="U94" s="532"/>
      <c r="V94" s="532"/>
      <c r="W94" s="532"/>
    </row>
    <row r="95" spans="1:23" x14ac:dyDescent="0.25">
      <c r="A95" s="503"/>
      <c r="B95" s="503"/>
      <c r="C95" s="503"/>
      <c r="D95" s="503"/>
      <c r="E95" s="503"/>
      <c r="F95" s="503"/>
      <c r="G95" s="509"/>
      <c r="H95" s="509"/>
      <c r="I95" s="509"/>
      <c r="J95" s="509"/>
      <c r="K95" s="509"/>
      <c r="L95" s="503"/>
      <c r="M95" s="504"/>
      <c r="N95" s="504"/>
      <c r="O95" s="504"/>
      <c r="P95" s="505"/>
      <c r="Q95" s="532"/>
      <c r="R95" s="532"/>
      <c r="S95" s="532"/>
      <c r="T95" s="532"/>
      <c r="U95" s="532"/>
      <c r="V95" s="532"/>
      <c r="W95" s="532"/>
    </row>
    <row r="96" spans="1:23" x14ac:dyDescent="0.25">
      <c r="A96" s="503"/>
      <c r="B96" s="503"/>
      <c r="C96" s="503"/>
      <c r="D96" s="503"/>
      <c r="E96" s="503"/>
      <c r="F96" s="503"/>
      <c r="G96" s="509"/>
      <c r="H96" s="509"/>
      <c r="I96" s="509"/>
      <c r="J96" s="509"/>
      <c r="K96" s="509"/>
      <c r="L96" s="503"/>
      <c r="M96" s="504"/>
      <c r="N96" s="504"/>
      <c r="O96" s="504"/>
      <c r="P96" s="505"/>
      <c r="Q96" s="532"/>
      <c r="R96" s="532"/>
      <c r="S96" s="532"/>
      <c r="T96" s="532"/>
      <c r="U96" s="532"/>
      <c r="V96" s="532"/>
      <c r="W96" s="532"/>
    </row>
    <row r="97" spans="1:23" x14ac:dyDescent="0.25">
      <c r="A97" s="503"/>
      <c r="B97" s="503"/>
      <c r="C97" s="503"/>
      <c r="D97" s="503"/>
      <c r="E97" s="503"/>
      <c r="F97" s="503"/>
      <c r="G97" s="509"/>
      <c r="H97" s="509"/>
      <c r="I97" s="509"/>
      <c r="J97" s="509"/>
      <c r="K97" s="509"/>
      <c r="L97" s="503"/>
      <c r="M97" s="504"/>
      <c r="N97" s="504"/>
      <c r="O97" s="504"/>
      <c r="P97" s="505"/>
      <c r="Q97" s="532"/>
      <c r="R97" s="532"/>
      <c r="S97" s="532"/>
      <c r="T97" s="532"/>
      <c r="U97" s="532"/>
      <c r="V97" s="532"/>
      <c r="W97" s="532"/>
    </row>
    <row r="98" spans="1:23" x14ac:dyDescent="0.25">
      <c r="A98" s="503"/>
      <c r="B98" s="503"/>
      <c r="C98" s="503"/>
      <c r="D98" s="503"/>
      <c r="E98" s="503"/>
      <c r="F98" s="503"/>
      <c r="G98" s="509"/>
      <c r="H98" s="509"/>
      <c r="I98" s="509"/>
      <c r="J98" s="509"/>
      <c r="K98" s="509"/>
      <c r="L98" s="503"/>
      <c r="M98" s="504"/>
      <c r="N98" s="504"/>
      <c r="O98" s="504"/>
      <c r="P98" s="505"/>
      <c r="Q98" s="532"/>
      <c r="R98" s="532"/>
      <c r="S98" s="532"/>
      <c r="T98" s="532"/>
      <c r="U98" s="532"/>
      <c r="V98" s="532"/>
      <c r="W98" s="532"/>
    </row>
    <row r="99" spans="1:23" x14ac:dyDescent="0.25">
      <c r="A99" s="503"/>
      <c r="B99" s="503"/>
      <c r="C99" s="503"/>
      <c r="D99" s="503"/>
      <c r="E99" s="503"/>
      <c r="F99" s="503"/>
      <c r="G99" s="503"/>
      <c r="H99" s="509"/>
      <c r="I99" s="509"/>
      <c r="J99" s="509"/>
      <c r="K99" s="509"/>
      <c r="L99" s="503"/>
      <c r="M99" s="504"/>
      <c r="N99" s="504"/>
      <c r="O99" s="504"/>
      <c r="P99" s="505"/>
      <c r="Q99" s="505"/>
      <c r="R99" s="505"/>
      <c r="S99" s="505"/>
      <c r="T99" s="505"/>
      <c r="U99" s="505"/>
      <c r="V99" s="522"/>
      <c r="W99" s="505"/>
    </row>
    <row r="100" spans="1:23" x14ac:dyDescent="0.25">
      <c r="A100" s="503"/>
      <c r="B100" s="503"/>
      <c r="C100" s="503"/>
      <c r="D100" s="503"/>
      <c r="E100" s="503"/>
      <c r="F100" s="503"/>
      <c r="G100" s="503"/>
      <c r="H100" s="503"/>
      <c r="I100" s="503"/>
      <c r="J100" s="503"/>
      <c r="K100" s="503"/>
      <c r="L100" s="503"/>
      <c r="M100" s="503"/>
      <c r="N100" s="503"/>
      <c r="O100" s="503"/>
    </row>
    <row r="101" spans="1:23" x14ac:dyDescent="0.25">
      <c r="A101" s="503"/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</row>
    <row r="102" spans="1:23" x14ac:dyDescent="0.25">
      <c r="A102" s="503"/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</row>
    <row r="103" spans="1:23" x14ac:dyDescent="0.25">
      <c r="A103" s="503"/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</row>
    <row r="104" spans="1:23" x14ac:dyDescent="0.25">
      <c r="A104" s="503"/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23" x14ac:dyDescent="0.25">
      <c r="A105" s="503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23" x14ac:dyDescent="0.25">
      <c r="A106" s="503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23" x14ac:dyDescent="0.25">
      <c r="A107" s="50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23" x14ac:dyDescent="0.25">
      <c r="A108" s="503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23" x14ac:dyDescent="0.25">
      <c r="A109" s="503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23" x14ac:dyDescent="0.25">
      <c r="A110" s="503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</row>
    <row r="111" spans="1:23" x14ac:dyDescent="0.25">
      <c r="A111" s="503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23" x14ac:dyDescent="0.25">
      <c r="A112" s="503"/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</row>
    <row r="113" spans="1:15" x14ac:dyDescent="0.25">
      <c r="A113" s="503"/>
      <c r="B113" s="503"/>
      <c r="C113" s="503"/>
      <c r="D113" s="503"/>
      <c r="E113" s="503"/>
      <c r="F113" s="503"/>
      <c r="G113" s="503"/>
      <c r="H113" s="503"/>
      <c r="I113" s="503"/>
      <c r="J113" s="503"/>
      <c r="K113" s="503"/>
      <c r="L113" s="503"/>
      <c r="M113" s="503"/>
      <c r="N113" s="503"/>
      <c r="O113" s="503"/>
    </row>
    <row r="114" spans="1:15" x14ac:dyDescent="0.25">
      <c r="A114" s="503"/>
      <c r="B114" s="503"/>
      <c r="C114" s="503"/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3"/>
      <c r="O114" s="503"/>
    </row>
    <row r="115" spans="1:15" x14ac:dyDescent="0.25">
      <c r="A115" s="503"/>
      <c r="B115" s="503"/>
      <c r="C115" s="503"/>
      <c r="D115" s="503"/>
      <c r="E115" s="503"/>
      <c r="F115" s="503"/>
      <c r="G115" s="503"/>
      <c r="H115" s="503"/>
      <c r="I115" s="503"/>
      <c r="J115" s="503"/>
      <c r="K115" s="503"/>
      <c r="L115" s="503"/>
      <c r="M115" s="503"/>
      <c r="N115" s="503"/>
      <c r="O115" s="503"/>
    </row>
    <row r="116" spans="1:15" x14ac:dyDescent="0.25">
      <c r="A116" s="503"/>
      <c r="B116" s="503"/>
      <c r="C116" s="503"/>
      <c r="D116" s="503"/>
      <c r="E116" s="503"/>
      <c r="F116" s="503"/>
      <c r="G116" s="503"/>
      <c r="H116" s="503"/>
      <c r="I116" s="503"/>
      <c r="J116" s="503"/>
      <c r="K116" s="503"/>
      <c r="L116" s="503"/>
      <c r="M116" s="503"/>
      <c r="N116" s="503"/>
      <c r="O116" s="503"/>
    </row>
    <row r="117" spans="1:15" x14ac:dyDescent="0.25">
      <c r="A117" s="503"/>
      <c r="B117" s="503"/>
      <c r="C117" s="503"/>
      <c r="D117" s="503"/>
      <c r="E117" s="503"/>
      <c r="F117" s="503"/>
      <c r="G117" s="503"/>
      <c r="H117" s="503"/>
      <c r="I117" s="503"/>
      <c r="J117" s="503"/>
      <c r="K117" s="503"/>
      <c r="L117" s="503"/>
      <c r="M117" s="503"/>
      <c r="N117" s="503"/>
      <c r="O117" s="503"/>
    </row>
    <row r="118" spans="1:15" x14ac:dyDescent="0.25">
      <c r="A118" s="503"/>
      <c r="B118" s="503"/>
      <c r="C118" s="503"/>
      <c r="D118" s="503"/>
      <c r="E118" s="503"/>
      <c r="F118" s="503"/>
      <c r="G118" s="503"/>
      <c r="H118" s="503"/>
      <c r="I118" s="503"/>
      <c r="J118" s="503"/>
      <c r="K118" s="503"/>
      <c r="L118" s="503"/>
      <c r="M118" s="503"/>
      <c r="N118" s="503"/>
      <c r="O118" s="503"/>
    </row>
    <row r="119" spans="1:15" x14ac:dyDescent="0.25">
      <c r="A119" s="503"/>
      <c r="B119" s="503"/>
      <c r="C119" s="503"/>
      <c r="D119" s="503"/>
      <c r="E119" s="503"/>
      <c r="F119" s="503"/>
      <c r="G119" s="503"/>
      <c r="H119" s="503"/>
      <c r="I119" s="503"/>
      <c r="J119" s="503"/>
      <c r="K119" s="503"/>
      <c r="L119" s="503"/>
      <c r="M119" s="503"/>
      <c r="N119" s="503"/>
      <c r="O119" s="503"/>
    </row>
    <row r="120" spans="1:15" x14ac:dyDescent="0.25">
      <c r="A120" s="503"/>
      <c r="B120" s="503"/>
      <c r="C120" s="503"/>
      <c r="D120" s="503"/>
      <c r="E120" s="503"/>
      <c r="F120" s="503"/>
      <c r="G120" s="503"/>
      <c r="H120" s="503"/>
      <c r="I120" s="503"/>
      <c r="J120" s="503"/>
      <c r="K120" s="503"/>
      <c r="L120" s="503"/>
      <c r="M120" s="503"/>
      <c r="N120" s="503"/>
      <c r="O120" s="503"/>
    </row>
    <row r="121" spans="1:15" x14ac:dyDescent="0.25">
      <c r="A121" s="503"/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</row>
    <row r="122" spans="1:15" x14ac:dyDescent="0.25">
      <c r="A122" s="503"/>
      <c r="B122" s="503"/>
      <c r="C122" s="503"/>
      <c r="D122" s="503"/>
      <c r="E122" s="503"/>
      <c r="F122" s="503"/>
      <c r="G122" s="503"/>
      <c r="H122" s="503"/>
      <c r="I122" s="503"/>
      <c r="J122" s="503"/>
      <c r="K122" s="503"/>
      <c r="L122" s="503"/>
      <c r="M122" s="503"/>
      <c r="N122" s="503"/>
      <c r="O122" s="503"/>
    </row>
    <row r="123" spans="1:15" x14ac:dyDescent="0.25">
      <c r="A123" s="503"/>
      <c r="B123" s="503"/>
      <c r="C123" s="503"/>
      <c r="D123" s="503"/>
      <c r="E123" s="503"/>
      <c r="F123" s="503"/>
      <c r="G123" s="503"/>
      <c r="H123" s="503"/>
      <c r="I123" s="503"/>
      <c r="J123" s="503"/>
      <c r="K123" s="503"/>
      <c r="L123" s="503"/>
      <c r="M123" s="503"/>
      <c r="N123" s="503"/>
      <c r="O123" s="503"/>
    </row>
    <row r="124" spans="1:15" x14ac:dyDescent="0.25">
      <c r="A124" s="503"/>
      <c r="B124" s="503"/>
      <c r="C124" s="503"/>
      <c r="D124" s="503"/>
      <c r="E124" s="503"/>
      <c r="F124" s="503"/>
      <c r="G124" s="503"/>
      <c r="H124" s="503"/>
      <c r="I124" s="503"/>
      <c r="J124" s="503"/>
      <c r="K124" s="503"/>
      <c r="L124" s="503"/>
      <c r="M124" s="503"/>
      <c r="N124" s="503"/>
      <c r="O124" s="503"/>
    </row>
    <row r="125" spans="1:15" x14ac:dyDescent="0.25">
      <c r="A125" s="503"/>
      <c r="B125" s="503"/>
      <c r="C125" s="503"/>
      <c r="D125" s="503"/>
      <c r="E125" s="503"/>
      <c r="F125" s="503"/>
      <c r="G125" s="503"/>
      <c r="H125" s="503"/>
      <c r="I125" s="503"/>
      <c r="J125" s="503"/>
      <c r="K125" s="503"/>
      <c r="L125" s="503"/>
      <c r="M125" s="503"/>
      <c r="N125" s="503"/>
      <c r="O125" s="503"/>
    </row>
    <row r="126" spans="1:15" x14ac:dyDescent="0.25">
      <c r="A126" s="503"/>
      <c r="B126" s="503"/>
      <c r="C126" s="503"/>
      <c r="D126" s="503"/>
      <c r="E126" s="503"/>
      <c r="F126" s="503"/>
      <c r="G126" s="503"/>
      <c r="H126" s="503"/>
      <c r="I126" s="503"/>
      <c r="J126" s="503"/>
      <c r="K126" s="503"/>
      <c r="L126" s="503"/>
      <c r="M126" s="503"/>
      <c r="N126" s="503"/>
      <c r="O126" s="503"/>
    </row>
    <row r="127" spans="1:15" x14ac:dyDescent="0.25">
      <c r="A127" s="503"/>
      <c r="B127" s="503"/>
      <c r="C127" s="503"/>
      <c r="D127" s="503"/>
      <c r="E127" s="503"/>
      <c r="F127" s="503"/>
      <c r="G127" s="503"/>
      <c r="H127" s="503"/>
      <c r="I127" s="503"/>
      <c r="J127" s="503"/>
      <c r="K127" s="503"/>
      <c r="L127" s="503"/>
      <c r="M127" s="503"/>
      <c r="N127" s="503"/>
      <c r="O127" s="503"/>
    </row>
    <row r="128" spans="1:15" x14ac:dyDescent="0.25">
      <c r="A128" s="503"/>
      <c r="B128" s="503"/>
      <c r="C128" s="503"/>
      <c r="D128" s="503"/>
      <c r="E128" s="503"/>
      <c r="F128" s="503"/>
      <c r="G128" s="503"/>
      <c r="H128" s="503"/>
      <c r="I128" s="503"/>
      <c r="J128" s="503"/>
      <c r="K128" s="503"/>
      <c r="L128" s="503"/>
      <c r="M128" s="503"/>
      <c r="N128" s="503"/>
      <c r="O128" s="503"/>
    </row>
    <row r="129" spans="1:15" x14ac:dyDescent="0.25">
      <c r="A129" s="503"/>
      <c r="B129" s="503"/>
      <c r="C129" s="503"/>
      <c r="D129" s="503"/>
      <c r="E129" s="503"/>
      <c r="F129" s="503"/>
      <c r="G129" s="503"/>
      <c r="H129" s="503"/>
      <c r="I129" s="503"/>
      <c r="J129" s="503"/>
      <c r="K129" s="503"/>
      <c r="L129" s="503"/>
      <c r="M129" s="503"/>
      <c r="N129" s="503"/>
      <c r="O129" s="503"/>
    </row>
    <row r="130" spans="1:15" x14ac:dyDescent="0.25">
      <c r="A130" s="503"/>
      <c r="B130" s="503"/>
      <c r="C130" s="503"/>
      <c r="D130" s="503"/>
      <c r="E130" s="503"/>
      <c r="F130" s="503"/>
      <c r="G130" s="503"/>
      <c r="H130" s="503"/>
      <c r="I130" s="503"/>
      <c r="J130" s="503"/>
      <c r="K130" s="503"/>
      <c r="L130" s="503"/>
      <c r="M130" s="503"/>
      <c r="N130" s="503"/>
      <c r="O130" s="503"/>
    </row>
    <row r="131" spans="1:15" x14ac:dyDescent="0.25">
      <c r="A131" s="503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</row>
    <row r="132" spans="1:15" x14ac:dyDescent="0.25">
      <c r="A132" s="503"/>
      <c r="B132" s="503"/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</row>
    <row r="133" spans="1:15" x14ac:dyDescent="0.25">
      <c r="A133" s="503"/>
      <c r="B133" s="503"/>
      <c r="C133" s="503"/>
      <c r="D133" s="503"/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</row>
    <row r="134" spans="1:15" x14ac:dyDescent="0.25">
      <c r="A134" s="503"/>
      <c r="B134" s="503"/>
      <c r="C134" s="503"/>
      <c r="D134" s="503"/>
      <c r="E134" s="503"/>
      <c r="F134" s="503"/>
      <c r="G134" s="503"/>
      <c r="H134" s="503"/>
      <c r="I134" s="503"/>
      <c r="J134" s="503"/>
      <c r="K134" s="503"/>
      <c r="L134" s="503"/>
      <c r="M134" s="503"/>
      <c r="N134" s="503"/>
      <c r="O134" s="503"/>
    </row>
    <row r="135" spans="1:15" x14ac:dyDescent="0.25">
      <c r="A135" s="503"/>
      <c r="B135" s="503"/>
      <c r="C135" s="503"/>
      <c r="D135" s="503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  <c r="O135" s="503"/>
    </row>
    <row r="136" spans="1:15" x14ac:dyDescent="0.25">
      <c r="A136" s="503"/>
      <c r="B136" s="503"/>
      <c r="C136" s="503"/>
      <c r="D136" s="503"/>
      <c r="E136" s="503"/>
      <c r="F136" s="503"/>
      <c r="G136" s="503"/>
      <c r="H136" s="503"/>
      <c r="I136" s="503"/>
      <c r="J136" s="503"/>
      <c r="K136" s="503"/>
      <c r="L136" s="503"/>
      <c r="M136" s="503"/>
      <c r="N136" s="503"/>
      <c r="O136" s="503"/>
    </row>
    <row r="137" spans="1:15" x14ac:dyDescent="0.25">
      <c r="A137" s="503"/>
      <c r="B137" s="503"/>
      <c r="C137" s="503"/>
      <c r="D137" s="503"/>
      <c r="E137" s="503"/>
      <c r="F137" s="503"/>
      <c r="G137" s="503"/>
      <c r="H137" s="503"/>
      <c r="I137" s="503"/>
      <c r="J137" s="503"/>
      <c r="K137" s="503"/>
      <c r="L137" s="503"/>
      <c r="M137" s="503"/>
      <c r="N137" s="503"/>
      <c r="O137" s="503"/>
    </row>
    <row r="138" spans="1:15" x14ac:dyDescent="0.25">
      <c r="A138" s="503"/>
      <c r="B138" s="503"/>
      <c r="C138" s="503"/>
      <c r="D138" s="503"/>
      <c r="E138" s="503"/>
      <c r="F138" s="503"/>
      <c r="G138" s="503"/>
      <c r="H138" s="503"/>
      <c r="I138" s="503"/>
      <c r="J138" s="503"/>
      <c r="K138" s="503"/>
      <c r="L138" s="503"/>
      <c r="M138" s="503"/>
      <c r="N138" s="503"/>
      <c r="O138" s="503"/>
    </row>
    <row r="139" spans="1:15" x14ac:dyDescent="0.25">
      <c r="A139" s="503"/>
      <c r="B139" s="503"/>
      <c r="C139" s="503"/>
      <c r="D139" s="503"/>
      <c r="E139" s="503"/>
      <c r="F139" s="503"/>
      <c r="G139" s="503"/>
      <c r="H139" s="503"/>
      <c r="I139" s="503"/>
      <c r="J139" s="503"/>
      <c r="K139" s="503"/>
      <c r="L139" s="503"/>
      <c r="M139" s="503"/>
      <c r="N139" s="503"/>
      <c r="O139" s="503"/>
    </row>
    <row r="140" spans="1:15" x14ac:dyDescent="0.25">
      <c r="A140" s="503"/>
      <c r="B140" s="503"/>
      <c r="C140" s="503"/>
      <c r="D140" s="503"/>
      <c r="E140" s="503"/>
      <c r="F140" s="503"/>
      <c r="G140" s="503"/>
      <c r="H140" s="503"/>
      <c r="I140" s="503"/>
      <c r="J140" s="503"/>
      <c r="K140" s="503"/>
      <c r="L140" s="503"/>
      <c r="M140" s="503"/>
      <c r="N140" s="503"/>
      <c r="O140" s="503"/>
    </row>
    <row r="141" spans="1:15" x14ac:dyDescent="0.25">
      <c r="A141" s="503"/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3"/>
      <c r="M141" s="503"/>
      <c r="N141" s="503"/>
      <c r="O141" s="503"/>
    </row>
    <row r="142" spans="1:15" x14ac:dyDescent="0.25">
      <c r="A142" s="503"/>
      <c r="B142" s="503"/>
      <c r="C142" s="503"/>
      <c r="D142" s="503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3"/>
    </row>
    <row r="143" spans="1:15" x14ac:dyDescent="0.25">
      <c r="A143" s="503"/>
      <c r="B143" s="503"/>
      <c r="C143" s="503"/>
      <c r="D143" s="503"/>
      <c r="E143" s="503"/>
      <c r="F143" s="503"/>
      <c r="G143" s="503"/>
      <c r="H143" s="503"/>
      <c r="I143" s="503"/>
      <c r="J143" s="503"/>
      <c r="K143" s="503"/>
      <c r="L143" s="503"/>
      <c r="M143" s="503"/>
      <c r="N143" s="503"/>
      <c r="O143" s="503"/>
    </row>
    <row r="144" spans="1:15" x14ac:dyDescent="0.25">
      <c r="A144" s="503"/>
      <c r="B144" s="503"/>
      <c r="C144" s="503"/>
      <c r="D144" s="503"/>
      <c r="E144" s="503"/>
      <c r="F144" s="503"/>
      <c r="G144" s="503"/>
      <c r="H144" s="503"/>
      <c r="I144" s="503"/>
      <c r="J144" s="503"/>
      <c r="K144" s="503"/>
      <c r="L144" s="503"/>
      <c r="M144" s="503"/>
      <c r="N144" s="503"/>
      <c r="O144" s="503"/>
    </row>
    <row r="145" spans="1:15" x14ac:dyDescent="0.25">
      <c r="A145" s="503"/>
      <c r="B145" s="503"/>
      <c r="C145" s="503"/>
      <c r="D145" s="503"/>
      <c r="E145" s="503"/>
      <c r="F145" s="503"/>
      <c r="G145" s="503"/>
      <c r="H145" s="503"/>
      <c r="I145" s="503"/>
      <c r="J145" s="503"/>
      <c r="K145" s="503"/>
      <c r="L145" s="503"/>
      <c r="M145" s="503"/>
      <c r="N145" s="503"/>
      <c r="O145" s="503"/>
    </row>
    <row r="146" spans="1:15" x14ac:dyDescent="0.25">
      <c r="A146" s="503"/>
      <c r="B146" s="503"/>
      <c r="C146" s="503"/>
      <c r="D146" s="503"/>
      <c r="E146" s="503"/>
      <c r="F146" s="503"/>
      <c r="G146" s="503"/>
      <c r="H146" s="503"/>
      <c r="I146" s="503"/>
      <c r="J146" s="503"/>
      <c r="K146" s="503"/>
      <c r="L146" s="503"/>
      <c r="M146" s="503"/>
      <c r="N146" s="503"/>
      <c r="O146" s="503"/>
    </row>
    <row r="147" spans="1:15" x14ac:dyDescent="0.25">
      <c r="A147" s="503"/>
      <c r="B147" s="503"/>
      <c r="C147" s="503"/>
      <c r="D147" s="503"/>
      <c r="E147" s="503"/>
      <c r="F147" s="503"/>
      <c r="G147" s="503"/>
      <c r="H147" s="503"/>
      <c r="I147" s="503"/>
      <c r="J147" s="503"/>
      <c r="K147" s="503"/>
      <c r="L147" s="503"/>
      <c r="M147" s="503"/>
      <c r="N147" s="503"/>
      <c r="O147" s="503"/>
    </row>
    <row r="148" spans="1:15" x14ac:dyDescent="0.25">
      <c r="A148" s="503"/>
      <c r="B148" s="503"/>
      <c r="C148" s="503"/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</row>
    <row r="149" spans="1:15" x14ac:dyDescent="0.25">
      <c r="A149" s="503"/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</row>
    <row r="150" spans="1:15" x14ac:dyDescent="0.25">
      <c r="A150" s="503"/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</row>
    <row r="151" spans="1:15" x14ac:dyDescent="0.25">
      <c r="A151" s="503"/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</row>
    <row r="152" spans="1:15" x14ac:dyDescent="0.25">
      <c r="A152" s="503"/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</row>
    <row r="153" spans="1:15" x14ac:dyDescent="0.25">
      <c r="A153" s="503"/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</row>
    <row r="154" spans="1:15" x14ac:dyDescent="0.25">
      <c r="A154" s="503"/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</row>
    <row r="155" spans="1:15" x14ac:dyDescent="0.25">
      <c r="A155" s="503"/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</row>
    <row r="156" spans="1:15" x14ac:dyDescent="0.25">
      <c r="A156" s="503"/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</row>
    <row r="157" spans="1:15" x14ac:dyDescent="0.25">
      <c r="A157" s="503"/>
      <c r="B157" s="503"/>
      <c r="C157" s="503"/>
      <c r="D157" s="503"/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</row>
    <row r="158" spans="1:15" x14ac:dyDescent="0.25">
      <c r="A158" s="503"/>
      <c r="B158" s="503"/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</row>
    <row r="159" spans="1:15" x14ac:dyDescent="0.25">
      <c r="A159" s="503"/>
      <c r="B159" s="503"/>
      <c r="C159" s="503"/>
      <c r="D159" s="503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</row>
    <row r="160" spans="1:15" x14ac:dyDescent="0.25">
      <c r="A160" s="503"/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</row>
    <row r="161" spans="1:15" x14ac:dyDescent="0.25">
      <c r="A161" s="503"/>
      <c r="B161" s="503"/>
      <c r="C161" s="503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</row>
    <row r="162" spans="1:15" x14ac:dyDescent="0.25">
      <c r="A162" s="503"/>
      <c r="B162" s="503"/>
      <c r="C162" s="503"/>
      <c r="D162" s="503"/>
      <c r="E162" s="503"/>
      <c r="F162" s="503"/>
      <c r="G162" s="503"/>
      <c r="H162" s="503"/>
      <c r="I162" s="503"/>
      <c r="J162" s="503"/>
      <c r="K162" s="503"/>
      <c r="L162" s="503"/>
      <c r="M162" s="503"/>
      <c r="N162" s="503"/>
      <c r="O162" s="503"/>
    </row>
    <row r="163" spans="1:15" x14ac:dyDescent="0.25">
      <c r="A163" s="503"/>
      <c r="B163" s="503"/>
      <c r="C163" s="503"/>
      <c r="D163" s="503"/>
      <c r="E163" s="503"/>
      <c r="F163" s="503"/>
      <c r="G163" s="503"/>
      <c r="H163" s="503"/>
      <c r="I163" s="503"/>
      <c r="J163" s="503"/>
      <c r="K163" s="503"/>
      <c r="L163" s="503"/>
      <c r="M163" s="503"/>
      <c r="N163" s="503"/>
      <c r="O163" s="503"/>
    </row>
    <row r="164" spans="1:15" x14ac:dyDescent="0.25">
      <c r="A164" s="503"/>
      <c r="B164" s="503"/>
      <c r="C164" s="503"/>
      <c r="D164" s="503"/>
      <c r="E164" s="503"/>
      <c r="F164" s="503"/>
      <c r="G164" s="503"/>
      <c r="H164" s="503"/>
      <c r="I164" s="503"/>
      <c r="J164" s="503"/>
      <c r="K164" s="503"/>
      <c r="L164" s="503"/>
      <c r="M164" s="503"/>
      <c r="N164" s="503"/>
      <c r="O164" s="503"/>
    </row>
    <row r="165" spans="1:15" x14ac:dyDescent="0.25">
      <c r="A165" s="503"/>
      <c r="B165" s="503"/>
      <c r="C165" s="503"/>
      <c r="D165" s="503"/>
      <c r="E165" s="503"/>
      <c r="F165" s="503"/>
      <c r="G165" s="503"/>
      <c r="H165" s="503"/>
      <c r="I165" s="503"/>
      <c r="J165" s="503"/>
      <c r="K165" s="503"/>
      <c r="L165" s="503"/>
      <c r="M165" s="503"/>
      <c r="N165" s="503"/>
      <c r="O165" s="503"/>
    </row>
    <row r="166" spans="1:15" x14ac:dyDescent="0.25">
      <c r="A166" s="503"/>
      <c r="B166" s="503"/>
      <c r="C166" s="503"/>
      <c r="D166" s="503"/>
      <c r="E166" s="503"/>
      <c r="F166" s="503"/>
      <c r="G166" s="503"/>
      <c r="H166" s="503"/>
      <c r="I166" s="503"/>
      <c r="J166" s="503"/>
      <c r="K166" s="503"/>
      <c r="L166" s="503"/>
      <c r="M166" s="503"/>
      <c r="N166" s="503"/>
      <c r="O166" s="503"/>
    </row>
    <row r="167" spans="1:15" x14ac:dyDescent="0.25">
      <c r="A167" s="503"/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</row>
    <row r="168" spans="1:15" x14ac:dyDescent="0.25">
      <c r="A168" s="503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</row>
    <row r="171" spans="1:15" x14ac:dyDescent="0.25">
      <c r="C171" s="508" t="s">
        <v>546</v>
      </c>
    </row>
    <row r="172" spans="1:15" x14ac:dyDescent="0.25">
      <c r="C172" s="508" t="s">
        <v>547</v>
      </c>
    </row>
    <row r="173" spans="1:15" x14ac:dyDescent="0.25">
      <c r="C173" s="508" t="s">
        <v>548</v>
      </c>
    </row>
    <row r="174" spans="1:15" x14ac:dyDescent="0.25">
      <c r="C174" s="508" t="s">
        <v>549</v>
      </c>
    </row>
    <row r="176" spans="1:15" x14ac:dyDescent="0.25">
      <c r="C176" s="508" t="s">
        <v>550</v>
      </c>
    </row>
    <row r="177" spans="3:3" x14ac:dyDescent="0.25">
      <c r="C177" s="508">
        <v>1</v>
      </c>
    </row>
    <row r="178" spans="3:3" x14ac:dyDescent="0.25">
      <c r="C178" s="508">
        <v>2</v>
      </c>
    </row>
    <row r="179" spans="3:3" x14ac:dyDescent="0.25">
      <c r="C179" s="508">
        <v>3</v>
      </c>
    </row>
    <row r="180" spans="3:3" x14ac:dyDescent="0.25">
      <c r="C180" s="508">
        <v>4</v>
      </c>
    </row>
    <row r="181" spans="3:3" x14ac:dyDescent="0.25">
      <c r="C181" s="508">
        <v>5</v>
      </c>
    </row>
    <row r="182" spans="3:3" x14ac:dyDescent="0.25">
      <c r="C182" s="508" t="s">
        <v>551</v>
      </c>
    </row>
    <row r="183" spans="3:3" x14ac:dyDescent="0.25">
      <c r="C183" s="508" t="s">
        <v>552</v>
      </c>
    </row>
    <row r="184" spans="3:3" x14ac:dyDescent="0.25">
      <c r="C184" s="508" t="s">
        <v>553</v>
      </c>
    </row>
    <row r="185" spans="3:3" x14ac:dyDescent="0.25">
      <c r="C185" s="508" t="s">
        <v>554</v>
      </c>
    </row>
    <row r="186" spans="3:3" x14ac:dyDescent="0.25">
      <c r="C186" s="508" t="s">
        <v>555</v>
      </c>
    </row>
    <row r="187" spans="3:3" x14ac:dyDescent="0.25">
      <c r="C187" s="508" t="s">
        <v>556</v>
      </c>
    </row>
    <row r="188" spans="3:3" x14ac:dyDescent="0.25">
      <c r="C188" s="508" t="s">
        <v>402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95"/>
  <sheetViews>
    <sheetView workbookViewId="0">
      <selection activeCell="L16" sqref="L16"/>
    </sheetView>
  </sheetViews>
  <sheetFormatPr defaultRowHeight="14.25" x14ac:dyDescent="0.2"/>
  <cols>
    <col min="1" max="1" width="2.875" customWidth="1"/>
    <col min="3" max="3" width="21.375" customWidth="1"/>
    <col min="7" max="7" width="19.25" customWidth="1"/>
  </cols>
  <sheetData>
    <row r="1" spans="1:8" ht="15.75" x14ac:dyDescent="0.25">
      <c r="A1" s="503" t="s">
        <v>70</v>
      </c>
      <c r="B1" s="503" t="s">
        <v>258</v>
      </c>
      <c r="C1" s="503" t="s">
        <v>259</v>
      </c>
      <c r="D1" s="503" t="s">
        <v>260</v>
      </c>
      <c r="E1" s="503" t="s">
        <v>72</v>
      </c>
      <c r="F1" s="503" t="s">
        <v>261</v>
      </c>
      <c r="G1" s="503" t="s">
        <v>267</v>
      </c>
      <c r="H1" s="504" t="s">
        <v>70</v>
      </c>
    </row>
    <row r="2" spans="1:8" ht="15.75" x14ac:dyDescent="0.25">
      <c r="A2" s="503">
        <v>1</v>
      </c>
      <c r="B2" s="509" t="s">
        <v>143</v>
      </c>
      <c r="C2" s="509" t="s">
        <v>272</v>
      </c>
      <c r="D2" s="509" t="s">
        <v>273</v>
      </c>
      <c r="E2" s="509" t="s">
        <v>178</v>
      </c>
      <c r="F2" s="509" t="str">
        <f t="shared" ref="F2:F65" si="0">E2&amp;": "&amp;D2</f>
        <v>NN: Mai</v>
      </c>
      <c r="G2" s="503" t="str">
        <f t="shared" ref="G2:G65" si="1">C2&amp;" "&amp;D2</f>
        <v>Trần Thị Ngọc Mai</v>
      </c>
      <c r="H2" s="504">
        <f>A2</f>
        <v>1</v>
      </c>
    </row>
    <row r="3" spans="1:8" ht="15.75" x14ac:dyDescent="0.25">
      <c r="A3" s="503">
        <v>2</v>
      </c>
      <c r="B3" s="509" t="s">
        <v>136</v>
      </c>
      <c r="C3" s="509" t="s">
        <v>278</v>
      </c>
      <c r="D3" s="509" t="s">
        <v>279</v>
      </c>
      <c r="E3" s="509" t="s">
        <v>178</v>
      </c>
      <c r="F3" s="509" t="str">
        <f t="shared" si="0"/>
        <v>NN: Diệu</v>
      </c>
      <c r="G3" s="503" t="str">
        <f t="shared" si="1"/>
        <v>Nguyễn Thị Minh Diệu</v>
      </c>
      <c r="H3" s="504">
        <f>A3</f>
        <v>2</v>
      </c>
    </row>
    <row r="4" spans="1:8" ht="15.75" x14ac:dyDescent="0.25">
      <c r="A4" s="503">
        <v>3</v>
      </c>
      <c r="B4" s="514" t="s">
        <v>162</v>
      </c>
      <c r="C4" s="514" t="s">
        <v>284</v>
      </c>
      <c r="D4" s="514" t="s">
        <v>285</v>
      </c>
      <c r="E4" s="514" t="s">
        <v>178</v>
      </c>
      <c r="F4" s="509" t="str">
        <f t="shared" si="0"/>
        <v>NN: Giang</v>
      </c>
      <c r="G4" s="503" t="str">
        <f t="shared" si="1"/>
        <v>Lê Thị Hà Giang</v>
      </c>
      <c r="H4" s="504">
        <f t="shared" ref="H4:H67" si="2">A4</f>
        <v>3</v>
      </c>
    </row>
    <row r="5" spans="1:8" ht="15.75" x14ac:dyDescent="0.25">
      <c r="A5" s="503">
        <v>4</v>
      </c>
      <c r="B5" s="509" t="s">
        <v>116</v>
      </c>
      <c r="C5" s="509" t="s">
        <v>289</v>
      </c>
      <c r="D5" s="509" t="s">
        <v>290</v>
      </c>
      <c r="E5" s="509" t="s">
        <v>178</v>
      </c>
      <c r="F5" s="509" t="str">
        <f t="shared" si="0"/>
        <v>NN: Thơm</v>
      </c>
      <c r="G5" s="503" t="str">
        <f t="shared" si="1"/>
        <v>Nguyễn Thị Thơm</v>
      </c>
      <c r="H5" s="504">
        <f t="shared" si="2"/>
        <v>4</v>
      </c>
    </row>
    <row r="6" spans="1:8" ht="15.75" x14ac:dyDescent="0.25">
      <c r="A6" s="503">
        <v>5</v>
      </c>
      <c r="B6" s="509" t="s">
        <v>152</v>
      </c>
      <c r="C6" s="509" t="s">
        <v>295</v>
      </c>
      <c r="D6" s="509" t="s">
        <v>296</v>
      </c>
      <c r="E6" s="509" t="s">
        <v>178</v>
      </c>
      <c r="F6" s="509" t="str">
        <f t="shared" si="0"/>
        <v>NN: Nghĩa</v>
      </c>
      <c r="G6" s="503" t="str">
        <f t="shared" si="1"/>
        <v>Tạ Thị Hồng Nghĩa</v>
      </c>
      <c r="H6" s="504">
        <f t="shared" si="2"/>
        <v>5</v>
      </c>
    </row>
    <row r="7" spans="1:8" ht="15.75" x14ac:dyDescent="0.25">
      <c r="A7" s="503">
        <v>6</v>
      </c>
      <c r="B7" s="509" t="s">
        <v>132</v>
      </c>
      <c r="C7" s="509" t="s">
        <v>300</v>
      </c>
      <c r="D7" s="509" t="s">
        <v>301</v>
      </c>
      <c r="E7" s="509" t="s">
        <v>178</v>
      </c>
      <c r="F7" s="509" t="str">
        <f t="shared" si="0"/>
        <v>NN: Thủy</v>
      </c>
      <c r="G7" s="503" t="str">
        <f t="shared" si="1"/>
        <v>Phạm Thị Thu Thủy</v>
      </c>
      <c r="H7" s="504">
        <f t="shared" si="2"/>
        <v>6</v>
      </c>
    </row>
    <row r="8" spans="1:8" ht="15.75" x14ac:dyDescent="0.25">
      <c r="A8" s="503">
        <v>7</v>
      </c>
      <c r="B8" s="514" t="s">
        <v>150</v>
      </c>
      <c r="C8" s="514" t="s">
        <v>305</v>
      </c>
      <c r="D8" s="514" t="s">
        <v>306</v>
      </c>
      <c r="E8" s="514" t="s">
        <v>178</v>
      </c>
      <c r="F8" s="509" t="str">
        <f t="shared" si="0"/>
        <v>NN: Hiệp</v>
      </c>
      <c r="G8" s="503" t="str">
        <f t="shared" si="1"/>
        <v>Lê Thị Hiệp</v>
      </c>
      <c r="H8" s="504">
        <f t="shared" si="2"/>
        <v>7</v>
      </c>
    </row>
    <row r="9" spans="1:8" ht="15.75" x14ac:dyDescent="0.25">
      <c r="A9" s="503">
        <v>8</v>
      </c>
      <c r="B9" s="509" t="s">
        <v>117</v>
      </c>
      <c r="C9" s="509" t="s">
        <v>311</v>
      </c>
      <c r="D9" s="509" t="s">
        <v>312</v>
      </c>
      <c r="E9" s="509" t="s">
        <v>183</v>
      </c>
      <c r="F9" s="509" t="str">
        <f t="shared" si="0"/>
        <v>Địa: Bình</v>
      </c>
      <c r="G9" s="503" t="str">
        <f t="shared" si="1"/>
        <v>Bùi Thị Bình</v>
      </c>
      <c r="H9" s="504">
        <f t="shared" si="2"/>
        <v>8</v>
      </c>
    </row>
    <row r="10" spans="1:8" ht="15.75" x14ac:dyDescent="0.25">
      <c r="A10" s="503">
        <v>9</v>
      </c>
      <c r="B10" s="509" t="s">
        <v>137</v>
      </c>
      <c r="C10" s="509" t="s">
        <v>317</v>
      </c>
      <c r="D10" s="509" t="s">
        <v>318</v>
      </c>
      <c r="E10" s="509" t="s">
        <v>183</v>
      </c>
      <c r="F10" s="509" t="str">
        <f t="shared" si="0"/>
        <v>Địa: Lưu</v>
      </c>
      <c r="G10" s="503" t="str">
        <f t="shared" si="1"/>
        <v>Trần Thị Lưu</v>
      </c>
      <c r="H10" s="504">
        <f t="shared" si="2"/>
        <v>9</v>
      </c>
    </row>
    <row r="11" spans="1:8" ht="15.75" x14ac:dyDescent="0.25">
      <c r="A11" s="503">
        <v>10</v>
      </c>
      <c r="B11" s="509" t="s">
        <v>140</v>
      </c>
      <c r="C11" s="509" t="s">
        <v>323</v>
      </c>
      <c r="D11" s="509" t="s">
        <v>324</v>
      </c>
      <c r="E11" s="509" t="s">
        <v>183</v>
      </c>
      <c r="F11" s="509" t="str">
        <f>E11&amp;": "&amp;D11</f>
        <v>Địa: Hướng</v>
      </c>
      <c r="G11" s="503" t="str">
        <f>C11&amp;" "&amp;D11</f>
        <v>Lê Văn Hướng</v>
      </c>
      <c r="H11" s="504">
        <f t="shared" si="2"/>
        <v>10</v>
      </c>
    </row>
    <row r="12" spans="1:8" ht="15.75" x14ac:dyDescent="0.25">
      <c r="A12" s="503">
        <v>11</v>
      </c>
      <c r="B12" s="509" t="s">
        <v>147</v>
      </c>
      <c r="C12" s="509" t="s">
        <v>328</v>
      </c>
      <c r="D12" s="509" t="s">
        <v>329</v>
      </c>
      <c r="E12" s="509" t="s">
        <v>330</v>
      </c>
      <c r="F12" s="509" t="str">
        <f t="shared" si="0"/>
        <v>GD: Nam</v>
      </c>
      <c r="G12" s="503" t="str">
        <f t="shared" si="1"/>
        <v>Trần Thị Hoài Nam</v>
      </c>
      <c r="H12" s="504">
        <f t="shared" si="2"/>
        <v>11</v>
      </c>
    </row>
    <row r="13" spans="1:8" ht="15.75" x14ac:dyDescent="0.25">
      <c r="A13" s="503">
        <v>12</v>
      </c>
      <c r="B13" s="509" t="s">
        <v>121</v>
      </c>
      <c r="C13" s="509" t="s">
        <v>334</v>
      </c>
      <c r="D13" s="509" t="s">
        <v>335</v>
      </c>
      <c r="E13" s="509" t="s">
        <v>330</v>
      </c>
      <c r="F13" s="509" t="str">
        <f t="shared" si="0"/>
        <v>GD: Linh</v>
      </c>
      <c r="G13" s="503" t="str">
        <f t="shared" si="1"/>
        <v>TrầnThị Thùy Linh</v>
      </c>
      <c r="H13" s="504">
        <f t="shared" si="2"/>
        <v>12</v>
      </c>
    </row>
    <row r="14" spans="1:8" ht="15.75" x14ac:dyDescent="0.25">
      <c r="A14" s="503">
        <v>13</v>
      </c>
      <c r="B14" s="514" t="s">
        <v>119</v>
      </c>
      <c r="C14" s="514" t="s">
        <v>323</v>
      </c>
      <c r="D14" s="514" t="s">
        <v>339</v>
      </c>
      <c r="E14" s="514" t="s">
        <v>330</v>
      </c>
      <c r="F14" s="509" t="str">
        <f t="shared" si="0"/>
        <v>GD: Phúc</v>
      </c>
      <c r="G14" s="503" t="str">
        <f t="shared" si="1"/>
        <v>Lê Văn Phúc</v>
      </c>
      <c r="H14" s="504">
        <f t="shared" si="2"/>
        <v>13</v>
      </c>
    </row>
    <row r="15" spans="1:8" ht="15.75" x14ac:dyDescent="0.25">
      <c r="A15" s="503">
        <v>14</v>
      </c>
      <c r="B15" s="509" t="s">
        <v>343</v>
      </c>
      <c r="C15" s="509" t="s">
        <v>344</v>
      </c>
      <c r="D15" s="509" t="s">
        <v>345</v>
      </c>
      <c r="E15" s="509" t="s">
        <v>180</v>
      </c>
      <c r="F15" s="509" t="str">
        <f t="shared" si="0"/>
        <v>Hóa: Hoạt</v>
      </c>
      <c r="G15" s="503" t="str">
        <f t="shared" si="1"/>
        <v>Nguyễn Phú Hoạt</v>
      </c>
      <c r="H15" s="504">
        <f t="shared" si="2"/>
        <v>14</v>
      </c>
    </row>
    <row r="16" spans="1:8" ht="15.75" x14ac:dyDescent="0.25">
      <c r="A16" s="503">
        <v>15</v>
      </c>
      <c r="B16" s="509" t="s">
        <v>123</v>
      </c>
      <c r="C16" s="509" t="s">
        <v>348</v>
      </c>
      <c r="D16" s="509" t="s">
        <v>349</v>
      </c>
      <c r="E16" s="509" t="s">
        <v>180</v>
      </c>
      <c r="F16" s="509" t="str">
        <f t="shared" si="0"/>
        <v>Hóa: Hòa</v>
      </c>
      <c r="G16" s="503" t="str">
        <f t="shared" si="1"/>
        <v>Nguyễn Xuân Hòa</v>
      </c>
      <c r="H16" s="504">
        <f t="shared" si="2"/>
        <v>15</v>
      </c>
    </row>
    <row r="17" spans="1:8" ht="15.75" x14ac:dyDescent="0.25">
      <c r="A17" s="503">
        <v>16</v>
      </c>
      <c r="B17" s="509" t="s">
        <v>124</v>
      </c>
      <c r="C17" s="509" t="s">
        <v>352</v>
      </c>
      <c r="D17" s="509" t="s">
        <v>353</v>
      </c>
      <c r="E17" s="509" t="s">
        <v>180</v>
      </c>
      <c r="F17" s="509" t="str">
        <f t="shared" si="0"/>
        <v>Hóa: Thành</v>
      </c>
      <c r="G17" s="503" t="str">
        <f t="shared" si="1"/>
        <v>Hoàng Minh Thành</v>
      </c>
      <c r="H17" s="504">
        <f t="shared" si="2"/>
        <v>16</v>
      </c>
    </row>
    <row r="18" spans="1:8" ht="15.75" x14ac:dyDescent="0.25">
      <c r="A18" s="503">
        <v>17</v>
      </c>
      <c r="B18" s="514" t="s">
        <v>127</v>
      </c>
      <c r="C18" s="514" t="s">
        <v>355</v>
      </c>
      <c r="D18" s="514" t="s">
        <v>356</v>
      </c>
      <c r="E18" s="514" t="s">
        <v>180</v>
      </c>
      <c r="F18" s="509" t="str">
        <f t="shared" si="0"/>
        <v>Hóa: Tuấn</v>
      </c>
      <c r="G18" s="503" t="str">
        <f t="shared" si="1"/>
        <v>Trần Anh  Tuấn</v>
      </c>
      <c r="H18" s="504">
        <f t="shared" si="2"/>
        <v>17</v>
      </c>
    </row>
    <row r="19" spans="1:8" ht="15.75" x14ac:dyDescent="0.25">
      <c r="A19" s="503">
        <v>18</v>
      </c>
      <c r="B19" s="509" t="s">
        <v>168</v>
      </c>
      <c r="C19" s="509" t="s">
        <v>358</v>
      </c>
      <c r="D19" s="509" t="s">
        <v>359</v>
      </c>
      <c r="E19" s="509" t="s">
        <v>180</v>
      </c>
      <c r="F19" s="509" t="str">
        <f t="shared" si="0"/>
        <v>Hóa: Trang</v>
      </c>
      <c r="G19" s="503" t="str">
        <f t="shared" si="1"/>
        <v>Trần Thị Quỳnh Trang</v>
      </c>
      <c r="H19" s="504">
        <f t="shared" si="2"/>
        <v>18</v>
      </c>
    </row>
    <row r="20" spans="1:8" ht="15.75" x14ac:dyDescent="0.25">
      <c r="A20" s="503">
        <v>19</v>
      </c>
      <c r="B20" s="514" t="s">
        <v>114</v>
      </c>
      <c r="C20" s="514" t="s">
        <v>361</v>
      </c>
      <c r="D20" s="514" t="s">
        <v>251</v>
      </c>
      <c r="E20" s="514" t="s">
        <v>180</v>
      </c>
      <c r="F20" s="509" t="str">
        <f t="shared" si="0"/>
        <v>Hóa: Chung</v>
      </c>
      <c r="G20" s="503" t="str">
        <f t="shared" si="1"/>
        <v>Nguyễn Cao Chung</v>
      </c>
      <c r="H20" s="504">
        <f t="shared" si="2"/>
        <v>19</v>
      </c>
    </row>
    <row r="21" spans="1:8" ht="15.75" x14ac:dyDescent="0.25">
      <c r="A21" s="503">
        <v>21</v>
      </c>
      <c r="B21" s="514" t="s">
        <v>153</v>
      </c>
      <c r="C21" s="514" t="s">
        <v>305</v>
      </c>
      <c r="D21" s="514" t="s">
        <v>363</v>
      </c>
      <c r="E21" s="514" t="s">
        <v>185</v>
      </c>
      <c r="F21" s="509" t="str">
        <f t="shared" si="0"/>
        <v>CN: Huyên</v>
      </c>
      <c r="G21" s="503" t="str">
        <f t="shared" si="1"/>
        <v>Lê Thị Huyên</v>
      </c>
      <c r="H21" s="504">
        <f t="shared" si="2"/>
        <v>21</v>
      </c>
    </row>
    <row r="22" spans="1:8" ht="15.75" x14ac:dyDescent="0.25">
      <c r="A22" s="503">
        <v>22</v>
      </c>
      <c r="B22" s="509" t="s">
        <v>167</v>
      </c>
      <c r="C22" s="509" t="s">
        <v>365</v>
      </c>
      <c r="D22" s="509" t="s">
        <v>366</v>
      </c>
      <c r="E22" s="509" t="s">
        <v>185</v>
      </c>
      <c r="F22" s="509" t="str">
        <f t="shared" si="0"/>
        <v>CN: Bền</v>
      </c>
      <c r="G22" s="503" t="str">
        <f t="shared" si="1"/>
        <v>Nguyễn Văn Bền</v>
      </c>
      <c r="H22" s="504">
        <f t="shared" si="2"/>
        <v>22</v>
      </c>
    </row>
    <row r="23" spans="1:8" ht="15.75" x14ac:dyDescent="0.25">
      <c r="A23" s="503">
        <v>23</v>
      </c>
      <c r="B23" s="509" t="s">
        <v>165</v>
      </c>
      <c r="C23" s="509" t="s">
        <v>368</v>
      </c>
      <c r="D23" s="509" t="s">
        <v>369</v>
      </c>
      <c r="E23" s="509" t="s">
        <v>185</v>
      </c>
      <c r="F23" s="509" t="str">
        <f t="shared" si="0"/>
        <v>CN: Thanh</v>
      </c>
      <c r="G23" s="503" t="str">
        <f t="shared" si="1"/>
        <v>Nguyễn Thị Vũ Thanh</v>
      </c>
      <c r="H23" s="504">
        <f t="shared" si="2"/>
        <v>23</v>
      </c>
    </row>
    <row r="24" spans="1:8" ht="15.75" x14ac:dyDescent="0.25">
      <c r="A24" s="503">
        <v>24</v>
      </c>
      <c r="B24" s="514" t="s">
        <v>169</v>
      </c>
      <c r="C24" s="514" t="s">
        <v>371</v>
      </c>
      <c r="D24" s="514" t="s">
        <v>372</v>
      </c>
      <c r="E24" s="514" t="s">
        <v>185</v>
      </c>
      <c r="F24" s="509" t="str">
        <f t="shared" si="0"/>
        <v>CN: Thắng</v>
      </c>
      <c r="G24" s="503" t="str">
        <f t="shared" si="1"/>
        <v>Đỗ Đức Thắng</v>
      </c>
      <c r="H24" s="504">
        <f t="shared" si="2"/>
        <v>24</v>
      </c>
    </row>
    <row r="25" spans="1:8" ht="15.75" x14ac:dyDescent="0.25">
      <c r="A25" s="503">
        <v>25</v>
      </c>
      <c r="B25" s="509" t="s">
        <v>170</v>
      </c>
      <c r="C25" s="509" t="s">
        <v>374</v>
      </c>
      <c r="D25" s="509" t="s">
        <v>375</v>
      </c>
      <c r="E25" s="509" t="s">
        <v>185</v>
      </c>
      <c r="F25" s="509" t="str">
        <f t="shared" si="0"/>
        <v>CN: Liên</v>
      </c>
      <c r="G25" s="503" t="str">
        <f t="shared" si="1"/>
        <v>Nguyễn Thị Hồng Liên</v>
      </c>
      <c r="H25" s="504">
        <f t="shared" si="2"/>
        <v>25</v>
      </c>
    </row>
    <row r="26" spans="1:8" ht="15.75" x14ac:dyDescent="0.25">
      <c r="A26" s="503">
        <v>26</v>
      </c>
      <c r="B26" s="514" t="s">
        <v>175</v>
      </c>
      <c r="C26" s="514" t="s">
        <v>365</v>
      </c>
      <c r="D26" s="514" t="s">
        <v>353</v>
      </c>
      <c r="E26" s="514" t="s">
        <v>179</v>
      </c>
      <c r="F26" s="509" t="str">
        <f t="shared" si="0"/>
        <v>Lý: Thành</v>
      </c>
      <c r="G26" s="503" t="str">
        <f t="shared" si="1"/>
        <v>Nguyễn Văn Thành</v>
      </c>
      <c r="H26" s="504">
        <f t="shared" si="2"/>
        <v>26</v>
      </c>
    </row>
    <row r="27" spans="1:8" ht="15.75" x14ac:dyDescent="0.25">
      <c r="A27" s="503">
        <v>27</v>
      </c>
      <c r="B27" s="509" t="s">
        <v>173</v>
      </c>
      <c r="C27" s="509" t="s">
        <v>378</v>
      </c>
      <c r="D27" s="509" t="s">
        <v>379</v>
      </c>
      <c r="E27" s="509" t="s">
        <v>179</v>
      </c>
      <c r="F27" s="509" t="str">
        <f t="shared" si="0"/>
        <v>Lý: Tú</v>
      </c>
      <c r="G27" s="503" t="str">
        <f t="shared" si="1"/>
        <v>Bùi Ngọc Tú</v>
      </c>
      <c r="H27" s="504">
        <f t="shared" si="2"/>
        <v>27</v>
      </c>
    </row>
    <row r="28" spans="1:8" ht="15.75" x14ac:dyDescent="0.25">
      <c r="A28" s="503">
        <v>28</v>
      </c>
      <c r="B28" s="509" t="s">
        <v>157</v>
      </c>
      <c r="C28" s="509" t="s">
        <v>381</v>
      </c>
      <c r="D28" s="509" t="s">
        <v>382</v>
      </c>
      <c r="E28" s="509" t="s">
        <v>179</v>
      </c>
      <c r="F28" s="509" t="str">
        <f t="shared" si="0"/>
        <v>Lý: Khánh</v>
      </c>
      <c r="G28" s="503" t="str">
        <f t="shared" si="1"/>
        <v>Võ Như Khánh</v>
      </c>
      <c r="H28" s="504">
        <f t="shared" si="2"/>
        <v>28</v>
      </c>
    </row>
    <row r="29" spans="1:8" ht="15.75" x14ac:dyDescent="0.25">
      <c r="A29" s="503">
        <v>29</v>
      </c>
      <c r="B29" s="509" t="s">
        <v>385</v>
      </c>
      <c r="C29" s="509" t="s">
        <v>386</v>
      </c>
      <c r="D29" s="509" t="s">
        <v>387</v>
      </c>
      <c r="E29" s="509" t="s">
        <v>179</v>
      </c>
      <c r="F29" s="509" t="str">
        <f t="shared" si="0"/>
        <v>Lý: Hiền</v>
      </c>
      <c r="G29" s="503" t="str">
        <f t="shared" si="1"/>
        <v>Ngô Văn Hiền</v>
      </c>
      <c r="H29" s="504">
        <f t="shared" si="2"/>
        <v>29</v>
      </c>
    </row>
    <row r="30" spans="1:8" ht="15.75" x14ac:dyDescent="0.25">
      <c r="A30" s="503">
        <v>30</v>
      </c>
      <c r="B30" s="509" t="s">
        <v>133</v>
      </c>
      <c r="C30" s="509" t="s">
        <v>390</v>
      </c>
      <c r="D30" s="509" t="s">
        <v>391</v>
      </c>
      <c r="E30" s="509" t="s">
        <v>179</v>
      </c>
      <c r="F30" s="509" t="str">
        <f t="shared" si="0"/>
        <v>Lý: Hiếu</v>
      </c>
      <c r="G30" s="503" t="str">
        <f t="shared" si="1"/>
        <v>Lê Quang Hiếu</v>
      </c>
      <c r="H30" s="504">
        <f t="shared" si="2"/>
        <v>30</v>
      </c>
    </row>
    <row r="31" spans="1:8" ht="15.75" x14ac:dyDescent="0.25">
      <c r="A31" s="503">
        <v>31</v>
      </c>
      <c r="B31" s="509" t="s">
        <v>149</v>
      </c>
      <c r="C31" s="509" t="s">
        <v>394</v>
      </c>
      <c r="D31" s="509" t="s">
        <v>177</v>
      </c>
      <c r="E31" s="509" t="s">
        <v>179</v>
      </c>
      <c r="F31" s="509" t="str">
        <f t="shared" si="0"/>
        <v>Lý: Văn</v>
      </c>
      <c r="G31" s="503" t="str">
        <f t="shared" si="1"/>
        <v>Nguyễn Thành Văn</v>
      </c>
      <c r="H31" s="504">
        <f t="shared" si="2"/>
        <v>31</v>
      </c>
    </row>
    <row r="32" spans="1:8" ht="15.75" x14ac:dyDescent="0.25">
      <c r="A32" s="503">
        <v>32</v>
      </c>
      <c r="B32" s="509" t="s">
        <v>113</v>
      </c>
      <c r="C32" s="509" t="s">
        <v>397</v>
      </c>
      <c r="D32" s="509" t="s">
        <v>398</v>
      </c>
      <c r="E32" s="509" t="s">
        <v>179</v>
      </c>
      <c r="F32" s="509" t="str">
        <f t="shared" si="0"/>
        <v>Lý: Hằng</v>
      </c>
      <c r="G32" s="503" t="str">
        <f t="shared" si="1"/>
        <v>Đỗ Thị Thúy Hằng</v>
      </c>
      <c r="H32" s="504">
        <f t="shared" si="2"/>
        <v>32</v>
      </c>
    </row>
    <row r="33" spans="1:8" ht="15.75" x14ac:dyDescent="0.25">
      <c r="A33" s="503">
        <v>33</v>
      </c>
      <c r="B33" s="509" t="s">
        <v>112</v>
      </c>
      <c r="C33" s="509" t="s">
        <v>401</v>
      </c>
      <c r="D33" s="509" t="s">
        <v>402</v>
      </c>
      <c r="E33" s="509" t="s">
        <v>179</v>
      </c>
      <c r="F33" s="509" t="str">
        <f t="shared" si="0"/>
        <v>Lý: Bảy</v>
      </c>
      <c r="G33" s="503" t="str">
        <f t="shared" si="1"/>
        <v>Bùi Văn Bảy</v>
      </c>
      <c r="H33" s="504">
        <f t="shared" si="2"/>
        <v>33</v>
      </c>
    </row>
    <row r="34" spans="1:8" ht="15.75" x14ac:dyDescent="0.25">
      <c r="A34" s="503">
        <v>34</v>
      </c>
      <c r="B34" s="514" t="s">
        <v>141</v>
      </c>
      <c r="C34" s="514" t="s">
        <v>405</v>
      </c>
      <c r="D34" s="514" t="s">
        <v>406</v>
      </c>
      <c r="E34" s="514" t="s">
        <v>179</v>
      </c>
      <c r="F34" s="509" t="str">
        <f t="shared" si="0"/>
        <v>Lý: Tám</v>
      </c>
      <c r="G34" s="503" t="str">
        <f t="shared" si="1"/>
        <v>Đào Văn Tám</v>
      </c>
      <c r="H34" s="504">
        <f t="shared" si="2"/>
        <v>34</v>
      </c>
    </row>
    <row r="35" spans="1:8" ht="15.75" x14ac:dyDescent="0.25">
      <c r="A35" s="503">
        <v>35</v>
      </c>
      <c r="B35" s="514" t="s">
        <v>146</v>
      </c>
      <c r="C35" s="514" t="s">
        <v>408</v>
      </c>
      <c r="D35" s="514" t="s">
        <v>409</v>
      </c>
      <c r="E35" s="514" t="s">
        <v>182</v>
      </c>
      <c r="F35" s="509" t="str">
        <f t="shared" si="0"/>
        <v>Sử: Xuân</v>
      </c>
      <c r="G35" s="503" t="str">
        <f t="shared" si="1"/>
        <v>Đỗ Thị Thanh Xuân</v>
      </c>
      <c r="H35" s="504">
        <f t="shared" si="2"/>
        <v>35</v>
      </c>
    </row>
    <row r="36" spans="1:8" ht="15.75" x14ac:dyDescent="0.25">
      <c r="A36" s="503">
        <v>36</v>
      </c>
      <c r="B36" s="514" t="s">
        <v>129</v>
      </c>
      <c r="C36" s="514" t="s">
        <v>289</v>
      </c>
      <c r="D36" s="514" t="s">
        <v>411</v>
      </c>
      <c r="E36" s="514" t="s">
        <v>182</v>
      </c>
      <c r="F36" s="509" t="str">
        <f t="shared" si="0"/>
        <v>Sử: Thoa</v>
      </c>
      <c r="G36" s="503" t="str">
        <f t="shared" si="1"/>
        <v>Nguyễn Thị Thoa</v>
      </c>
      <c r="H36" s="504">
        <f t="shared" si="2"/>
        <v>36</v>
      </c>
    </row>
    <row r="37" spans="1:8" ht="15.75" x14ac:dyDescent="0.25">
      <c r="A37" s="503">
        <v>37</v>
      </c>
      <c r="B37" s="509" t="s">
        <v>4</v>
      </c>
      <c r="C37" s="509" t="s">
        <v>413</v>
      </c>
      <c r="D37" s="509" t="s">
        <v>414</v>
      </c>
      <c r="E37" s="509" t="s">
        <v>182</v>
      </c>
      <c r="F37" s="509" t="str">
        <f t="shared" si="0"/>
        <v>Sử: Duyên</v>
      </c>
      <c r="G37" s="503" t="str">
        <f t="shared" si="1"/>
        <v>Mai Thị  Duyên</v>
      </c>
      <c r="H37" s="504">
        <f t="shared" si="2"/>
        <v>37</v>
      </c>
    </row>
    <row r="38" spans="1:8" ht="15.75" x14ac:dyDescent="0.25">
      <c r="A38" s="503">
        <v>38</v>
      </c>
      <c r="B38" s="509" t="s">
        <v>120</v>
      </c>
      <c r="C38" s="509" t="s">
        <v>374</v>
      </c>
      <c r="D38" s="509" t="s">
        <v>416</v>
      </c>
      <c r="E38" s="509" t="s">
        <v>182</v>
      </c>
      <c r="F38" s="509" t="str">
        <f t="shared" si="0"/>
        <v>Sử: Loan</v>
      </c>
      <c r="G38" s="503" t="str">
        <f t="shared" si="1"/>
        <v>Nguyễn Thị Hồng Loan</v>
      </c>
      <c r="H38" s="504">
        <f t="shared" si="2"/>
        <v>38</v>
      </c>
    </row>
    <row r="39" spans="1:8" ht="15.75" x14ac:dyDescent="0.25">
      <c r="A39" s="503">
        <v>39</v>
      </c>
      <c r="B39" s="509" t="s">
        <v>156</v>
      </c>
      <c r="C39" s="509" t="s">
        <v>418</v>
      </c>
      <c r="D39" s="509" t="s">
        <v>353</v>
      </c>
      <c r="E39" s="509" t="s">
        <v>181</v>
      </c>
      <c r="F39" s="509" t="str">
        <f t="shared" si="0"/>
        <v>Sinh: Thành</v>
      </c>
      <c r="G39" s="503" t="str">
        <f t="shared" si="1"/>
        <v>Đỗ Minh Thành</v>
      </c>
      <c r="H39" s="504">
        <f t="shared" si="2"/>
        <v>39</v>
      </c>
    </row>
    <row r="40" spans="1:8" ht="15.75" x14ac:dyDescent="0.25">
      <c r="A40" s="503">
        <v>40</v>
      </c>
      <c r="B40" s="514" t="s">
        <v>420</v>
      </c>
      <c r="C40" s="514" t="s">
        <v>421</v>
      </c>
      <c r="D40" s="514" t="s">
        <v>422</v>
      </c>
      <c r="E40" s="514" t="s">
        <v>181</v>
      </c>
      <c r="F40" s="509" t="str">
        <f t="shared" si="0"/>
        <v>Sinh: Hường</v>
      </c>
      <c r="G40" s="503" t="str">
        <f t="shared" si="1"/>
        <v>Phạm Thị Diệu Hường</v>
      </c>
      <c r="H40" s="504">
        <f t="shared" si="2"/>
        <v>40</v>
      </c>
    </row>
    <row r="41" spans="1:8" ht="15.75" x14ac:dyDescent="0.25">
      <c r="A41" s="503">
        <v>41</v>
      </c>
      <c r="B41" s="509" t="s">
        <v>126</v>
      </c>
      <c r="C41" s="509" t="s">
        <v>424</v>
      </c>
      <c r="D41" s="509" t="s">
        <v>425</v>
      </c>
      <c r="E41" s="509" t="s">
        <v>181</v>
      </c>
      <c r="F41" s="509" t="str">
        <f t="shared" si="0"/>
        <v>Sinh: Yên</v>
      </c>
      <c r="G41" s="503" t="str">
        <f t="shared" si="1"/>
        <v>Dương Thị Phương Yên</v>
      </c>
      <c r="H41" s="504">
        <f t="shared" si="2"/>
        <v>41</v>
      </c>
    </row>
    <row r="42" spans="1:8" ht="15.75" x14ac:dyDescent="0.25">
      <c r="A42" s="503">
        <v>42</v>
      </c>
      <c r="B42" s="509" t="s">
        <v>158</v>
      </c>
      <c r="C42" s="509" t="s">
        <v>289</v>
      </c>
      <c r="D42" s="509" t="s">
        <v>427</v>
      </c>
      <c r="E42" s="509" t="s">
        <v>181</v>
      </c>
      <c r="F42" s="509" t="str">
        <f t="shared" si="0"/>
        <v>Sinh: Hương</v>
      </c>
      <c r="G42" s="503" t="str">
        <f t="shared" si="1"/>
        <v>Nguyễn Thị Hương</v>
      </c>
      <c r="H42" s="504">
        <f t="shared" si="2"/>
        <v>42</v>
      </c>
    </row>
    <row r="43" spans="1:8" ht="15.75" x14ac:dyDescent="0.25">
      <c r="A43" s="503">
        <v>43</v>
      </c>
      <c r="B43" s="526" t="s">
        <v>134</v>
      </c>
      <c r="C43" s="526" t="s">
        <v>429</v>
      </c>
      <c r="D43" s="526" t="s">
        <v>387</v>
      </c>
      <c r="E43" s="526" t="s">
        <v>181</v>
      </c>
      <c r="F43" s="509" t="str">
        <f t="shared" si="0"/>
        <v>Sinh: Hiền</v>
      </c>
      <c r="G43" s="503" t="str">
        <f t="shared" si="1"/>
        <v>Trần Thị  Hiền</v>
      </c>
      <c r="H43" s="504">
        <f t="shared" si="2"/>
        <v>43</v>
      </c>
    </row>
    <row r="44" spans="1:8" ht="15.75" x14ac:dyDescent="0.25">
      <c r="A44" s="503">
        <v>44</v>
      </c>
      <c r="B44" s="526" t="s">
        <v>142</v>
      </c>
      <c r="C44" s="514" t="s">
        <v>431</v>
      </c>
      <c r="D44" s="514" t="s">
        <v>432</v>
      </c>
      <c r="E44" s="514" t="s">
        <v>176</v>
      </c>
      <c r="F44" s="509" t="str">
        <f t="shared" si="0"/>
        <v>Toán: Nhơn</v>
      </c>
      <c r="G44" s="503" t="str">
        <f t="shared" si="1"/>
        <v>Võ Văn Nhơn</v>
      </c>
      <c r="H44" s="504">
        <f t="shared" si="2"/>
        <v>44</v>
      </c>
    </row>
    <row r="45" spans="1:8" ht="15.75" x14ac:dyDescent="0.25">
      <c r="A45" s="503">
        <v>45</v>
      </c>
      <c r="B45" s="526" t="s">
        <v>155</v>
      </c>
      <c r="C45" s="514" t="s">
        <v>434</v>
      </c>
      <c r="D45" s="514" t="s">
        <v>435</v>
      </c>
      <c r="E45" s="514" t="s">
        <v>176</v>
      </c>
      <c r="F45" s="509" t="str">
        <f t="shared" si="0"/>
        <v>Toán: Thúy</v>
      </c>
      <c r="G45" s="503" t="str">
        <f t="shared" si="1"/>
        <v>Trương Thị Hồng Thúy</v>
      </c>
      <c r="H45" s="504">
        <f t="shared" si="2"/>
        <v>45</v>
      </c>
    </row>
    <row r="46" spans="1:8" ht="15.75" x14ac:dyDescent="0.25">
      <c r="A46" s="503">
        <v>46</v>
      </c>
      <c r="B46" s="509" t="s">
        <v>130</v>
      </c>
      <c r="C46" s="509" t="s">
        <v>437</v>
      </c>
      <c r="D46" s="509" t="s">
        <v>438</v>
      </c>
      <c r="E46" s="509" t="s">
        <v>176</v>
      </c>
      <c r="F46" s="509" t="str">
        <f t="shared" si="0"/>
        <v>Toán: Vũ</v>
      </c>
      <c r="G46" s="503" t="str">
        <f t="shared" si="1"/>
        <v>Trần Ngọc  Vũ</v>
      </c>
      <c r="H46" s="504">
        <f t="shared" si="2"/>
        <v>46</v>
      </c>
    </row>
    <row r="47" spans="1:8" ht="15.75" x14ac:dyDescent="0.25">
      <c r="A47" s="503">
        <v>47</v>
      </c>
      <c r="B47" s="514" t="s">
        <v>440</v>
      </c>
      <c r="C47" s="514" t="s">
        <v>441</v>
      </c>
      <c r="D47" s="514" t="s">
        <v>442</v>
      </c>
      <c r="E47" s="514" t="s">
        <v>176</v>
      </c>
      <c r="F47" s="509" t="str">
        <f t="shared" si="0"/>
        <v>Toán: Mạnh</v>
      </c>
      <c r="G47" s="503" t="str">
        <f t="shared" si="1"/>
        <v>Nguyễn Hùng Mạnh</v>
      </c>
      <c r="H47" s="504">
        <f t="shared" si="2"/>
        <v>47</v>
      </c>
    </row>
    <row r="48" spans="1:8" ht="15.75" x14ac:dyDescent="0.25">
      <c r="A48" s="503">
        <v>48</v>
      </c>
      <c r="B48" s="514" t="s">
        <v>145</v>
      </c>
      <c r="C48" s="514" t="s">
        <v>444</v>
      </c>
      <c r="D48" s="514" t="s">
        <v>445</v>
      </c>
      <c r="E48" s="514" t="s">
        <v>176</v>
      </c>
      <c r="F48" s="509" t="str">
        <f t="shared" si="0"/>
        <v>Toán: Quý</v>
      </c>
      <c r="G48" s="503" t="str">
        <f t="shared" si="1"/>
        <v>Lê Công Quý</v>
      </c>
      <c r="H48" s="504">
        <f t="shared" si="2"/>
        <v>48</v>
      </c>
    </row>
    <row r="49" spans="1:8" ht="15.75" x14ac:dyDescent="0.25">
      <c r="A49" s="503">
        <v>49</v>
      </c>
      <c r="B49" s="514" t="s">
        <v>161</v>
      </c>
      <c r="C49" s="514" t="s">
        <v>305</v>
      </c>
      <c r="D49" s="514" t="s">
        <v>447</v>
      </c>
      <c r="E49" s="514" t="s">
        <v>176</v>
      </c>
      <c r="F49" s="509" t="str">
        <f t="shared" si="0"/>
        <v>Toán: Yếm</v>
      </c>
      <c r="G49" s="503" t="str">
        <f t="shared" si="1"/>
        <v>Lê Thị Yếm</v>
      </c>
      <c r="H49" s="504">
        <f t="shared" si="2"/>
        <v>49</v>
      </c>
    </row>
    <row r="50" spans="1:8" ht="15.75" x14ac:dyDescent="0.25">
      <c r="A50" s="503">
        <v>50</v>
      </c>
      <c r="B50" s="509" t="s">
        <v>128</v>
      </c>
      <c r="C50" s="509" t="s">
        <v>449</v>
      </c>
      <c r="D50" s="509" t="s">
        <v>450</v>
      </c>
      <c r="E50" s="509" t="s">
        <v>176</v>
      </c>
      <c r="F50" s="509" t="str">
        <f t="shared" si="0"/>
        <v>Toán: Nhân</v>
      </c>
      <c r="G50" s="503" t="str">
        <f t="shared" si="1"/>
        <v>Trần Hải Nhân</v>
      </c>
      <c r="H50" s="504">
        <f t="shared" si="2"/>
        <v>50</v>
      </c>
    </row>
    <row r="51" spans="1:8" ht="15.75" x14ac:dyDescent="0.25">
      <c r="A51" s="503">
        <v>51</v>
      </c>
      <c r="B51" s="509" t="s">
        <v>115</v>
      </c>
      <c r="C51" s="509" t="s">
        <v>452</v>
      </c>
      <c r="D51" s="509" t="s">
        <v>359</v>
      </c>
      <c r="E51" s="509" t="s">
        <v>176</v>
      </c>
      <c r="F51" s="509" t="str">
        <f t="shared" si="0"/>
        <v>Toán: Trang</v>
      </c>
      <c r="G51" s="503" t="str">
        <f t="shared" si="1"/>
        <v>Nguyễn Thị Thùy Trang</v>
      </c>
      <c r="H51" s="504">
        <f t="shared" si="2"/>
        <v>51</v>
      </c>
    </row>
    <row r="52" spans="1:8" ht="15.75" x14ac:dyDescent="0.25">
      <c r="A52" s="503">
        <v>52</v>
      </c>
      <c r="B52" s="509" t="s">
        <v>144</v>
      </c>
      <c r="C52" s="509" t="s">
        <v>454</v>
      </c>
      <c r="D52" s="509" t="s">
        <v>455</v>
      </c>
      <c r="E52" s="509" t="s">
        <v>176</v>
      </c>
      <c r="F52" s="509" t="str">
        <f t="shared" si="0"/>
        <v>Toán: Mẫn</v>
      </c>
      <c r="G52" s="503" t="str">
        <f t="shared" si="1"/>
        <v>Lê Đình  Mẫn</v>
      </c>
      <c r="H52" s="504">
        <f t="shared" si="2"/>
        <v>52</v>
      </c>
    </row>
    <row r="53" spans="1:8" ht="15.75" x14ac:dyDescent="0.25">
      <c r="A53" s="503">
        <v>53</v>
      </c>
      <c r="B53" s="509" t="s">
        <v>164</v>
      </c>
      <c r="C53" s="509" t="s">
        <v>457</v>
      </c>
      <c r="D53" s="509" t="s">
        <v>458</v>
      </c>
      <c r="E53" s="509" t="s">
        <v>176</v>
      </c>
      <c r="F53" s="509" t="str">
        <f t="shared" si="0"/>
        <v>Toán: Long</v>
      </c>
      <c r="G53" s="503" t="str">
        <f t="shared" si="1"/>
        <v>Trương Việt Long</v>
      </c>
      <c r="H53" s="504">
        <f t="shared" si="2"/>
        <v>53</v>
      </c>
    </row>
    <row r="54" spans="1:8" ht="15.75" x14ac:dyDescent="0.25">
      <c r="A54" s="503">
        <v>54</v>
      </c>
      <c r="B54" s="509" t="s">
        <v>154</v>
      </c>
      <c r="C54" s="509" t="s">
        <v>289</v>
      </c>
      <c r="D54" s="509" t="s">
        <v>460</v>
      </c>
      <c r="E54" s="509" t="s">
        <v>176</v>
      </c>
      <c r="F54" s="509" t="str">
        <f t="shared" si="0"/>
        <v>Toán: Duyến</v>
      </c>
      <c r="G54" s="503" t="str">
        <f t="shared" si="1"/>
        <v>Nguyễn Thị Duyến</v>
      </c>
      <c r="H54" s="504">
        <f t="shared" si="2"/>
        <v>54</v>
      </c>
    </row>
    <row r="55" spans="1:8" ht="15.75" x14ac:dyDescent="0.25">
      <c r="A55" s="503">
        <v>55</v>
      </c>
      <c r="B55" s="509" t="s">
        <v>135</v>
      </c>
      <c r="C55" s="509" t="s">
        <v>462</v>
      </c>
      <c r="D55" s="509" t="s">
        <v>463</v>
      </c>
      <c r="E55" s="509" t="s">
        <v>184</v>
      </c>
      <c r="F55" s="509" t="str">
        <f t="shared" si="0"/>
        <v>Tin: Sơn</v>
      </c>
      <c r="G55" s="503" t="str">
        <f t="shared" si="1"/>
        <v>Nguyễn Như Sơn</v>
      </c>
      <c r="H55" s="504">
        <f t="shared" si="2"/>
        <v>55</v>
      </c>
    </row>
    <row r="56" spans="1:8" ht="15.75" x14ac:dyDescent="0.25">
      <c r="A56" s="503">
        <v>56</v>
      </c>
      <c r="B56" s="509" t="s">
        <v>465</v>
      </c>
      <c r="C56" s="509" t="s">
        <v>466</v>
      </c>
      <c r="D56" s="509" t="s">
        <v>467</v>
      </c>
      <c r="E56" s="509" t="s">
        <v>184</v>
      </c>
      <c r="F56" s="509" t="str">
        <f t="shared" si="0"/>
        <v>Tin: Hải</v>
      </c>
      <c r="G56" s="503" t="str">
        <f t="shared" si="1"/>
        <v>Trương Mạnh Hải</v>
      </c>
      <c r="H56" s="504">
        <f t="shared" si="2"/>
        <v>56</v>
      </c>
    </row>
    <row r="57" spans="1:8" ht="15.75" x14ac:dyDescent="0.25">
      <c r="A57" s="503">
        <v>57</v>
      </c>
      <c r="B57" s="509" t="s">
        <v>125</v>
      </c>
      <c r="C57" s="509" t="s">
        <v>469</v>
      </c>
      <c r="D57" s="509" t="s">
        <v>470</v>
      </c>
      <c r="E57" s="509" t="s">
        <v>184</v>
      </c>
      <c r="F57" s="509" t="str">
        <f t="shared" si="0"/>
        <v>Tin: Vừa</v>
      </c>
      <c r="G57" s="503" t="str">
        <f t="shared" si="1"/>
        <v>Nguyễn Trọng Vừa</v>
      </c>
      <c r="H57" s="504">
        <f t="shared" si="2"/>
        <v>57</v>
      </c>
    </row>
    <row r="58" spans="1:8" ht="15.75" x14ac:dyDescent="0.25">
      <c r="A58" s="503">
        <v>58</v>
      </c>
      <c r="B58" s="509" t="s">
        <v>166</v>
      </c>
      <c r="C58" s="509" t="s">
        <v>472</v>
      </c>
      <c r="D58" s="509" t="s">
        <v>473</v>
      </c>
      <c r="E58" s="509" t="s">
        <v>184</v>
      </c>
      <c r="F58" s="509" t="str">
        <f t="shared" si="0"/>
        <v>Tin: Sỹ</v>
      </c>
      <c r="G58" s="503" t="str">
        <f t="shared" si="1"/>
        <v>Phạm Văn Sỹ</v>
      </c>
      <c r="H58" s="504">
        <f t="shared" si="2"/>
        <v>58</v>
      </c>
    </row>
    <row r="59" spans="1:8" ht="15.75" x14ac:dyDescent="0.25">
      <c r="A59" s="503">
        <v>59</v>
      </c>
      <c r="B59" s="514" t="s">
        <v>138</v>
      </c>
      <c r="C59" s="514" t="s">
        <v>475</v>
      </c>
      <c r="D59" s="514" t="s">
        <v>476</v>
      </c>
      <c r="E59" s="514" t="s">
        <v>184</v>
      </c>
      <c r="F59" s="509" t="str">
        <f t="shared" si="0"/>
        <v>Tin: Hoài</v>
      </c>
      <c r="G59" s="503" t="str">
        <f t="shared" si="1"/>
        <v>Dương Thị Xuân Hoài</v>
      </c>
      <c r="H59" s="504">
        <f t="shared" si="2"/>
        <v>59</v>
      </c>
    </row>
    <row r="60" spans="1:8" ht="15.75" x14ac:dyDescent="0.25">
      <c r="A60" s="503">
        <v>60</v>
      </c>
      <c r="B60" s="514" t="s">
        <v>171</v>
      </c>
      <c r="C60" s="514" t="s">
        <v>478</v>
      </c>
      <c r="D60" s="514" t="s">
        <v>476</v>
      </c>
      <c r="E60" s="514" t="s">
        <v>177</v>
      </c>
      <c r="F60" s="509" t="str">
        <f t="shared" si="0"/>
        <v>Văn: Hoài</v>
      </c>
      <c r="G60" s="503" t="str">
        <f t="shared" si="1"/>
        <v>Trương Dư Hoài</v>
      </c>
      <c r="H60" s="504">
        <f t="shared" si="2"/>
        <v>60</v>
      </c>
    </row>
    <row r="61" spans="1:8" ht="15.75" x14ac:dyDescent="0.25">
      <c r="A61" s="503">
        <v>61</v>
      </c>
      <c r="B61" s="514" t="s">
        <v>172</v>
      </c>
      <c r="C61" s="514" t="s">
        <v>480</v>
      </c>
      <c r="D61" s="514" t="s">
        <v>463</v>
      </c>
      <c r="E61" s="514" t="s">
        <v>177</v>
      </c>
      <c r="F61" s="509" t="str">
        <f t="shared" si="0"/>
        <v>Văn: Sơn</v>
      </c>
      <c r="G61" s="503" t="str">
        <f t="shared" si="1"/>
        <v>Nguyễn Hữu Sơn</v>
      </c>
      <c r="H61" s="504">
        <f t="shared" si="2"/>
        <v>61</v>
      </c>
    </row>
    <row r="62" spans="1:8" ht="15.75" x14ac:dyDescent="0.25">
      <c r="A62" s="503">
        <v>62</v>
      </c>
      <c r="B62" s="509" t="s">
        <v>131</v>
      </c>
      <c r="C62" s="509" t="s">
        <v>482</v>
      </c>
      <c r="D62" s="509" t="s">
        <v>279</v>
      </c>
      <c r="E62" s="509" t="s">
        <v>177</v>
      </c>
      <c r="F62" s="509" t="str">
        <f t="shared" si="0"/>
        <v>Văn: Diệu</v>
      </c>
      <c r="G62" s="503" t="str">
        <f t="shared" si="1"/>
        <v>Bùi Thị  Diệu</v>
      </c>
      <c r="H62" s="504">
        <f t="shared" si="2"/>
        <v>62</v>
      </c>
    </row>
    <row r="63" spans="1:8" ht="15.75" x14ac:dyDescent="0.25">
      <c r="A63" s="503">
        <v>63</v>
      </c>
      <c r="B63" s="514" t="s">
        <v>160</v>
      </c>
      <c r="C63" s="514" t="s">
        <v>289</v>
      </c>
      <c r="D63" s="514" t="s">
        <v>484</v>
      </c>
      <c r="E63" s="514" t="s">
        <v>177</v>
      </c>
      <c r="F63" s="509" t="str">
        <f t="shared" si="0"/>
        <v>Văn: Hiểu</v>
      </c>
      <c r="G63" s="503" t="str">
        <f t="shared" si="1"/>
        <v>Nguyễn Thị Hiểu</v>
      </c>
      <c r="H63" s="504">
        <f t="shared" si="2"/>
        <v>63</v>
      </c>
    </row>
    <row r="64" spans="1:8" ht="15.75" x14ac:dyDescent="0.25">
      <c r="A64" s="503">
        <v>64</v>
      </c>
      <c r="B64" s="514" t="s">
        <v>151</v>
      </c>
      <c r="C64" s="514" t="s">
        <v>486</v>
      </c>
      <c r="D64" s="514" t="s">
        <v>557</v>
      </c>
      <c r="E64" s="514" t="s">
        <v>177</v>
      </c>
      <c r="F64" s="509" t="str">
        <f t="shared" si="0"/>
        <v>Văn: N.Hoài</v>
      </c>
      <c r="G64" s="503" t="str">
        <f t="shared" si="1"/>
        <v>Nguyễn Thị Thu N.Hoài</v>
      </c>
      <c r="H64" s="504">
        <f t="shared" si="2"/>
        <v>64</v>
      </c>
    </row>
    <row r="65" spans="1:8" ht="15.75" x14ac:dyDescent="0.25">
      <c r="A65" s="503">
        <v>65</v>
      </c>
      <c r="B65" s="514" t="s">
        <v>139</v>
      </c>
      <c r="C65" s="514" t="s">
        <v>488</v>
      </c>
      <c r="D65" s="514" t="s">
        <v>489</v>
      </c>
      <c r="E65" s="514" t="s">
        <v>177</v>
      </c>
      <c r="F65" s="509" t="str">
        <f t="shared" si="0"/>
        <v>Văn: Anh</v>
      </c>
      <c r="G65" s="503" t="str">
        <f t="shared" si="1"/>
        <v>Nguyễn Việt Anh</v>
      </c>
      <c r="H65" s="504">
        <f t="shared" si="2"/>
        <v>65</v>
      </c>
    </row>
    <row r="66" spans="1:8" ht="15.75" x14ac:dyDescent="0.25">
      <c r="A66" s="503">
        <v>66</v>
      </c>
      <c r="B66" s="514" t="s">
        <v>491</v>
      </c>
      <c r="C66" s="514" t="s">
        <v>492</v>
      </c>
      <c r="D66" s="514" t="s">
        <v>493</v>
      </c>
      <c r="E66" s="514" t="s">
        <v>177</v>
      </c>
      <c r="F66" s="509" t="str">
        <f t="shared" ref="F66:F95" si="3">E66&amp;": "&amp;D66</f>
        <v>Văn: Như</v>
      </c>
      <c r="G66" s="503" t="str">
        <f t="shared" ref="G66:G95" si="4">C66&amp;" "&amp;D66</f>
        <v>Phạm Thị Như</v>
      </c>
      <c r="H66" s="504">
        <f t="shared" si="2"/>
        <v>66</v>
      </c>
    </row>
    <row r="67" spans="1:8" ht="15.75" x14ac:dyDescent="0.25">
      <c r="A67" s="503">
        <v>67</v>
      </c>
      <c r="B67" s="509" t="s">
        <v>148</v>
      </c>
      <c r="C67" s="509" t="s">
        <v>278</v>
      </c>
      <c r="D67" s="509" t="s">
        <v>495</v>
      </c>
      <c r="E67" s="509" t="s">
        <v>177</v>
      </c>
      <c r="F67" s="509" t="str">
        <f t="shared" si="3"/>
        <v>Văn: Vân</v>
      </c>
      <c r="G67" s="503" t="str">
        <f t="shared" si="4"/>
        <v>Nguyễn Thị Minh Vân</v>
      </c>
      <c r="H67" s="504">
        <f t="shared" si="2"/>
        <v>67</v>
      </c>
    </row>
    <row r="68" spans="1:8" ht="15.75" x14ac:dyDescent="0.25">
      <c r="A68" s="503">
        <v>68</v>
      </c>
      <c r="B68" s="509" t="s">
        <v>174</v>
      </c>
      <c r="C68" s="509" t="s">
        <v>497</v>
      </c>
      <c r="D68" s="509" t="s">
        <v>498</v>
      </c>
      <c r="E68" s="509" t="s">
        <v>177</v>
      </c>
      <c r="F68" s="509" t="str">
        <f t="shared" si="3"/>
        <v>Văn: Ngọc</v>
      </c>
      <c r="G68" s="503" t="str">
        <f t="shared" si="4"/>
        <v>Nguyễn Thạch Ngọc</v>
      </c>
      <c r="H68" s="504">
        <f t="shared" ref="H68:H95" si="5">A68</f>
        <v>68</v>
      </c>
    </row>
    <row r="69" spans="1:8" ht="15.75" x14ac:dyDescent="0.25">
      <c r="A69" s="503">
        <v>69</v>
      </c>
      <c r="B69" s="509" t="s">
        <v>118</v>
      </c>
      <c r="C69" s="509" t="s">
        <v>500</v>
      </c>
      <c r="D69" s="509" t="s">
        <v>558</v>
      </c>
      <c r="E69" s="509" t="s">
        <v>177</v>
      </c>
      <c r="F69" s="509" t="str">
        <f t="shared" si="3"/>
        <v>Văn: V.Giang</v>
      </c>
      <c r="G69" s="503" t="str">
        <f t="shared" si="4"/>
        <v>Võ Thị Thu  V.Giang</v>
      </c>
      <c r="H69" s="504">
        <f t="shared" si="5"/>
        <v>69</v>
      </c>
    </row>
    <row r="70" spans="1:8" ht="15.75" x14ac:dyDescent="0.25">
      <c r="A70" s="503">
        <v>70</v>
      </c>
      <c r="B70" s="509" t="s">
        <v>159</v>
      </c>
      <c r="C70" s="509" t="s">
        <v>502</v>
      </c>
      <c r="D70" s="509" t="s">
        <v>559</v>
      </c>
      <c r="E70" s="509" t="s">
        <v>177</v>
      </c>
      <c r="F70" s="509" t="str">
        <f t="shared" si="3"/>
        <v>Văn: M.Giang</v>
      </c>
      <c r="G70" s="503" t="str">
        <f t="shared" si="4"/>
        <v>Mai Thị Trà M.Giang</v>
      </c>
      <c r="H70" s="504">
        <f t="shared" si="5"/>
        <v>70</v>
      </c>
    </row>
    <row r="71" spans="1:8" ht="15.75" x14ac:dyDescent="0.25">
      <c r="A71" s="503">
        <v>71</v>
      </c>
      <c r="B71" s="514" t="s">
        <v>122</v>
      </c>
      <c r="C71" s="514" t="s">
        <v>504</v>
      </c>
      <c r="D71" s="514" t="s">
        <v>505</v>
      </c>
      <c r="E71" s="514" t="s">
        <v>177</v>
      </c>
      <c r="F71" s="509" t="str">
        <f t="shared" si="3"/>
        <v>Văn: Phương</v>
      </c>
      <c r="G71" s="503" t="str">
        <f t="shared" si="4"/>
        <v>Lê Thị Hải Phương</v>
      </c>
      <c r="H71" s="504">
        <f t="shared" si="5"/>
        <v>71</v>
      </c>
    </row>
    <row r="72" spans="1:8" ht="15.75" x14ac:dyDescent="0.25">
      <c r="A72" s="503">
        <v>72</v>
      </c>
      <c r="B72" s="509" t="s">
        <v>163</v>
      </c>
      <c r="C72" s="509" t="s">
        <v>507</v>
      </c>
      <c r="D72" s="509" t="s">
        <v>273</v>
      </c>
      <c r="E72" s="509" t="s">
        <v>177</v>
      </c>
      <c r="F72" s="509" t="str">
        <f t="shared" si="3"/>
        <v>Văn: Mai</v>
      </c>
      <c r="G72" s="503" t="str">
        <f t="shared" si="4"/>
        <v>Đỗ Thi Quỳnh Mai</v>
      </c>
      <c r="H72" s="504">
        <f t="shared" si="5"/>
        <v>72</v>
      </c>
    </row>
    <row r="73" spans="1:8" ht="15.75" x14ac:dyDescent="0.25">
      <c r="A73" s="503">
        <v>73</v>
      </c>
      <c r="B73" s="509" t="s">
        <v>560</v>
      </c>
      <c r="C73" s="509" t="s">
        <v>466</v>
      </c>
      <c r="D73" s="509" t="s">
        <v>467</v>
      </c>
      <c r="E73" s="514" t="s">
        <v>543</v>
      </c>
      <c r="F73" s="509" t="str">
        <f>E73&amp;": "&amp;D73</f>
        <v>Nghề: Hải</v>
      </c>
      <c r="G73" s="503" t="str">
        <f>C73&amp;" "&amp;D73</f>
        <v>Trương Mạnh Hải</v>
      </c>
      <c r="H73" s="504">
        <f>A73</f>
        <v>73</v>
      </c>
    </row>
    <row r="74" spans="1:8" ht="15.75" x14ac:dyDescent="0.25">
      <c r="A74" s="503">
        <v>74</v>
      </c>
      <c r="B74" s="509" t="s">
        <v>561</v>
      </c>
      <c r="C74" s="509" t="s">
        <v>469</v>
      </c>
      <c r="D74" s="509" t="s">
        <v>470</v>
      </c>
      <c r="E74" s="514" t="s">
        <v>543</v>
      </c>
      <c r="F74" s="509" t="str">
        <f>E74&amp;": "&amp;D74</f>
        <v>Nghề: Vừa</v>
      </c>
      <c r="G74" s="503" t="str">
        <f>C74&amp;" "&amp;D74</f>
        <v>Nguyễn Trọng Vừa</v>
      </c>
      <c r="H74" s="504">
        <f>A74</f>
        <v>74</v>
      </c>
    </row>
    <row r="75" spans="1:8" ht="15.75" x14ac:dyDescent="0.25">
      <c r="A75" s="503">
        <v>75</v>
      </c>
      <c r="B75" s="509" t="s">
        <v>234</v>
      </c>
      <c r="C75" s="509" t="s">
        <v>509</v>
      </c>
      <c r="D75" s="509" t="s">
        <v>510</v>
      </c>
      <c r="E75" s="509" t="s">
        <v>511</v>
      </c>
      <c r="F75" s="509" t="str">
        <f t="shared" si="3"/>
        <v>TD: Thịnh</v>
      </c>
      <c r="G75" s="503" t="str">
        <f t="shared" si="4"/>
        <v>Phan Đức Thịnh</v>
      </c>
      <c r="H75" s="504">
        <f t="shared" si="5"/>
        <v>75</v>
      </c>
    </row>
    <row r="76" spans="1:8" ht="15.75" x14ac:dyDescent="0.25">
      <c r="A76" s="503">
        <v>76</v>
      </c>
      <c r="B76" s="509" t="s">
        <v>222</v>
      </c>
      <c r="C76" s="509" t="s">
        <v>472</v>
      </c>
      <c r="D76" s="509" t="s">
        <v>356</v>
      </c>
      <c r="E76" s="509" t="s">
        <v>511</v>
      </c>
      <c r="F76" s="509" t="str">
        <f t="shared" si="3"/>
        <v>TD: Tuấn</v>
      </c>
      <c r="G76" s="503" t="str">
        <f t="shared" si="4"/>
        <v>Phạm Văn Tuấn</v>
      </c>
      <c r="H76" s="504">
        <f t="shared" si="5"/>
        <v>76</v>
      </c>
    </row>
    <row r="77" spans="1:8" ht="15.75" x14ac:dyDescent="0.25">
      <c r="A77" s="503">
        <v>77</v>
      </c>
      <c r="B77" s="509" t="s">
        <v>223</v>
      </c>
      <c r="C77" s="509" t="s">
        <v>365</v>
      </c>
      <c r="D77" s="509" t="s">
        <v>514</v>
      </c>
      <c r="E77" s="509" t="s">
        <v>511</v>
      </c>
      <c r="F77" s="509" t="str">
        <f t="shared" si="3"/>
        <v>TD: Đề</v>
      </c>
      <c r="G77" s="503" t="str">
        <f t="shared" si="4"/>
        <v>Nguyễn Văn Đề</v>
      </c>
      <c r="H77" s="504">
        <f t="shared" si="5"/>
        <v>77</v>
      </c>
    </row>
    <row r="78" spans="1:8" ht="15.75" x14ac:dyDescent="0.25">
      <c r="A78" s="503">
        <v>78</v>
      </c>
      <c r="B78" s="509" t="s">
        <v>227</v>
      </c>
      <c r="C78" s="509" t="s">
        <v>516</v>
      </c>
      <c r="D78" s="509" t="s">
        <v>517</v>
      </c>
      <c r="E78" s="509" t="s">
        <v>511</v>
      </c>
      <c r="F78" s="509" t="str">
        <f t="shared" si="3"/>
        <v>TD: Hiển</v>
      </c>
      <c r="G78" s="503" t="str">
        <f t="shared" si="4"/>
        <v>Trương Thế Hiển</v>
      </c>
      <c r="H78" s="504">
        <f t="shared" si="5"/>
        <v>78</v>
      </c>
    </row>
    <row r="79" spans="1:8" ht="15.75" x14ac:dyDescent="0.25">
      <c r="A79" s="503">
        <v>79</v>
      </c>
      <c r="B79" s="531" t="s">
        <v>221</v>
      </c>
      <c r="C79" s="531" t="s">
        <v>472</v>
      </c>
      <c r="D79" s="531" t="s">
        <v>519</v>
      </c>
      <c r="E79" s="531" t="s">
        <v>511</v>
      </c>
      <c r="F79" s="509" t="str">
        <f t="shared" si="3"/>
        <v>TD: Quốc</v>
      </c>
      <c r="G79" s="503" t="str">
        <f t="shared" si="4"/>
        <v>Phạm Văn Quốc</v>
      </c>
      <c r="H79" s="504">
        <f t="shared" si="5"/>
        <v>79</v>
      </c>
    </row>
    <row r="80" spans="1:8" ht="15.75" x14ac:dyDescent="0.25">
      <c r="A80" s="503">
        <v>80</v>
      </c>
      <c r="B80" s="509" t="s">
        <v>225</v>
      </c>
      <c r="C80" s="509" t="s">
        <v>562</v>
      </c>
      <c r="D80" s="509" t="s">
        <v>563</v>
      </c>
      <c r="E80" s="509" t="s">
        <v>511</v>
      </c>
      <c r="F80" s="509" t="str">
        <f t="shared" si="3"/>
        <v>TD: Đức</v>
      </c>
      <c r="G80" s="503" t="str">
        <f t="shared" si="4"/>
        <v>Hồ Công Đức</v>
      </c>
      <c r="H80" s="504">
        <f t="shared" si="5"/>
        <v>80</v>
      </c>
    </row>
    <row r="81" spans="1:8" ht="15.75" x14ac:dyDescent="0.25">
      <c r="A81" s="503">
        <v>81</v>
      </c>
      <c r="B81" s="509" t="s">
        <v>524</v>
      </c>
      <c r="C81" s="509" t="s">
        <v>521</v>
      </c>
      <c r="D81" s="509" t="s">
        <v>522</v>
      </c>
      <c r="E81" s="509" t="s">
        <v>511</v>
      </c>
      <c r="F81" s="509" t="str">
        <f t="shared" si="3"/>
        <v>TD: Đăng</v>
      </c>
      <c r="G81" s="503" t="str">
        <f t="shared" si="4"/>
        <v>Nguyễn Hải Đăng</v>
      </c>
      <c r="H81" s="504">
        <f t="shared" si="5"/>
        <v>81</v>
      </c>
    </row>
    <row r="82" spans="1:8" ht="15.75" x14ac:dyDescent="0.25">
      <c r="A82" s="503">
        <v>82</v>
      </c>
      <c r="B82" s="514" t="s">
        <v>564</v>
      </c>
      <c r="C82" s="514" t="s">
        <v>525</v>
      </c>
      <c r="D82" s="514" t="s">
        <v>526</v>
      </c>
      <c r="E82" s="514" t="s">
        <v>511</v>
      </c>
      <c r="F82" s="509" t="str">
        <f t="shared" si="3"/>
        <v>TD: Tài</v>
      </c>
      <c r="G82" s="503" t="str">
        <f t="shared" si="4"/>
        <v>Hoàng Trọng Tài</v>
      </c>
      <c r="H82" s="504">
        <f t="shared" si="5"/>
        <v>82</v>
      </c>
    </row>
    <row r="83" spans="1:8" ht="15.75" x14ac:dyDescent="0.25">
      <c r="A83" s="503">
        <v>83</v>
      </c>
      <c r="B83" s="509" t="s">
        <v>236</v>
      </c>
      <c r="C83" s="509" t="s">
        <v>509</v>
      </c>
      <c r="D83" s="509" t="s">
        <v>510</v>
      </c>
      <c r="E83" s="509" t="s">
        <v>527</v>
      </c>
      <c r="F83" s="509" t="str">
        <f t="shared" si="3"/>
        <v>QP: Thịnh</v>
      </c>
      <c r="G83" s="503" t="str">
        <f t="shared" si="4"/>
        <v>Phan Đức Thịnh</v>
      </c>
      <c r="H83" s="504">
        <f t="shared" si="5"/>
        <v>83</v>
      </c>
    </row>
    <row r="84" spans="1:8" ht="15.75" x14ac:dyDescent="0.25">
      <c r="A84" s="503">
        <v>84</v>
      </c>
      <c r="B84" s="509" t="s">
        <v>229</v>
      </c>
      <c r="C84" s="509" t="s">
        <v>472</v>
      </c>
      <c r="D84" s="509" t="s">
        <v>356</v>
      </c>
      <c r="E84" s="509" t="s">
        <v>527</v>
      </c>
      <c r="F84" s="509" t="str">
        <f t="shared" si="3"/>
        <v>QP: Tuấn</v>
      </c>
      <c r="G84" s="503" t="str">
        <f t="shared" si="4"/>
        <v>Phạm Văn Tuấn</v>
      </c>
      <c r="H84" s="504">
        <f t="shared" si="5"/>
        <v>84</v>
      </c>
    </row>
    <row r="85" spans="1:8" ht="15.75" x14ac:dyDescent="0.25">
      <c r="A85" s="503">
        <v>85</v>
      </c>
      <c r="B85" s="509" t="s">
        <v>230</v>
      </c>
      <c r="C85" s="509" t="s">
        <v>365</v>
      </c>
      <c r="D85" s="509" t="s">
        <v>514</v>
      </c>
      <c r="E85" s="509" t="s">
        <v>527</v>
      </c>
      <c r="F85" s="509" t="str">
        <f t="shared" si="3"/>
        <v>QP: Đề</v>
      </c>
      <c r="G85" s="503" t="str">
        <f t="shared" si="4"/>
        <v>Nguyễn Văn Đề</v>
      </c>
      <c r="H85" s="504">
        <f t="shared" si="5"/>
        <v>85</v>
      </c>
    </row>
    <row r="86" spans="1:8" ht="15.75" x14ac:dyDescent="0.25">
      <c r="A86" s="503">
        <v>86</v>
      </c>
      <c r="B86" s="509" t="s">
        <v>232</v>
      </c>
      <c r="C86" s="509" t="s">
        <v>516</v>
      </c>
      <c r="D86" s="509" t="s">
        <v>517</v>
      </c>
      <c r="E86" s="509" t="s">
        <v>527</v>
      </c>
      <c r="F86" s="509" t="str">
        <f t="shared" si="3"/>
        <v>QP: Hiển</v>
      </c>
      <c r="G86" s="503" t="str">
        <f t="shared" si="4"/>
        <v>Trương Thế Hiển</v>
      </c>
      <c r="H86" s="504">
        <f t="shared" si="5"/>
        <v>86</v>
      </c>
    </row>
    <row r="87" spans="1:8" ht="15.75" x14ac:dyDescent="0.25">
      <c r="A87" s="503">
        <v>87</v>
      </c>
      <c r="B87" s="531" t="s">
        <v>228</v>
      </c>
      <c r="C87" s="531" t="s">
        <v>472</v>
      </c>
      <c r="D87" s="531" t="s">
        <v>519</v>
      </c>
      <c r="E87" s="509" t="s">
        <v>527</v>
      </c>
      <c r="F87" s="509" t="str">
        <f t="shared" si="3"/>
        <v>QP: Quốc</v>
      </c>
      <c r="G87" s="503" t="str">
        <f t="shared" si="4"/>
        <v>Phạm Văn Quốc</v>
      </c>
      <c r="H87" s="504">
        <f t="shared" si="5"/>
        <v>87</v>
      </c>
    </row>
    <row r="88" spans="1:8" ht="15.75" x14ac:dyDescent="0.25">
      <c r="A88" s="503">
        <v>88</v>
      </c>
      <c r="B88" s="509" t="s">
        <v>231</v>
      </c>
      <c r="C88" s="509" t="s">
        <v>562</v>
      </c>
      <c r="D88" s="509" t="s">
        <v>563</v>
      </c>
      <c r="E88" s="509" t="s">
        <v>527</v>
      </c>
      <c r="F88" s="509" t="str">
        <f t="shared" si="3"/>
        <v>QP: Đức</v>
      </c>
      <c r="G88" s="503" t="str">
        <f t="shared" si="4"/>
        <v>Hồ Công Đức</v>
      </c>
      <c r="H88" s="504">
        <f t="shared" si="5"/>
        <v>88</v>
      </c>
    </row>
    <row r="89" spans="1:8" ht="15.75" x14ac:dyDescent="0.25">
      <c r="A89" s="503">
        <v>89</v>
      </c>
      <c r="B89" s="509" t="s">
        <v>540</v>
      </c>
      <c r="C89" s="509" t="s">
        <v>521</v>
      </c>
      <c r="D89" s="509" t="s">
        <v>522</v>
      </c>
      <c r="E89" s="509" t="s">
        <v>527</v>
      </c>
      <c r="F89" s="509" t="str">
        <f t="shared" si="3"/>
        <v>QP: Đăng</v>
      </c>
      <c r="G89" s="503" t="str">
        <f t="shared" si="4"/>
        <v>Nguyễn Hải Đăng</v>
      </c>
      <c r="H89" s="504">
        <f t="shared" si="5"/>
        <v>89</v>
      </c>
    </row>
    <row r="90" spans="1:8" ht="15.75" x14ac:dyDescent="0.25">
      <c r="A90" s="503">
        <v>90</v>
      </c>
      <c r="B90" s="514" t="s">
        <v>565</v>
      </c>
      <c r="C90" s="514" t="s">
        <v>525</v>
      </c>
      <c r="D90" s="514" t="s">
        <v>526</v>
      </c>
      <c r="E90" s="509" t="s">
        <v>527</v>
      </c>
      <c r="F90" s="509" t="str">
        <f t="shared" si="3"/>
        <v>QP: Tài</v>
      </c>
      <c r="G90" s="503" t="str">
        <f t="shared" si="4"/>
        <v>Hoàng Trọng Tài</v>
      </c>
      <c r="H90" s="504">
        <f t="shared" si="5"/>
        <v>90</v>
      </c>
    </row>
    <row r="91" spans="1:8" ht="15.75" x14ac:dyDescent="0.25">
      <c r="A91" s="503">
        <v>91</v>
      </c>
      <c r="B91" s="514" t="s">
        <v>239</v>
      </c>
      <c r="C91" s="514" t="s">
        <v>305</v>
      </c>
      <c r="D91" s="514" t="s">
        <v>363</v>
      </c>
      <c r="E91" s="514" t="s">
        <v>543</v>
      </c>
      <c r="F91" s="509" t="str">
        <f t="shared" si="3"/>
        <v>Nghề: Huyên</v>
      </c>
      <c r="G91" s="503" t="str">
        <f t="shared" si="4"/>
        <v>Lê Thị Huyên</v>
      </c>
      <c r="H91" s="504">
        <f t="shared" si="5"/>
        <v>91</v>
      </c>
    </row>
    <row r="92" spans="1:8" ht="15.75" x14ac:dyDescent="0.25">
      <c r="A92" s="503">
        <v>92</v>
      </c>
      <c r="B92" s="514" t="s">
        <v>226</v>
      </c>
      <c r="C92" s="509" t="s">
        <v>365</v>
      </c>
      <c r="D92" s="509" t="s">
        <v>366</v>
      </c>
      <c r="E92" s="514" t="s">
        <v>543</v>
      </c>
      <c r="F92" s="509" t="str">
        <f t="shared" si="3"/>
        <v>Nghề: Bền</v>
      </c>
      <c r="G92" s="503" t="str">
        <f t="shared" si="4"/>
        <v>Nguyễn Văn Bền</v>
      </c>
      <c r="H92" s="504">
        <f t="shared" si="5"/>
        <v>92</v>
      </c>
    </row>
    <row r="93" spans="1:8" ht="15.75" x14ac:dyDescent="0.25">
      <c r="A93" s="503">
        <v>93</v>
      </c>
      <c r="B93" s="514" t="s">
        <v>544</v>
      </c>
      <c r="C93" s="509" t="s">
        <v>368</v>
      </c>
      <c r="D93" s="509" t="s">
        <v>369</v>
      </c>
      <c r="E93" s="514" t="s">
        <v>543</v>
      </c>
      <c r="F93" s="509" t="str">
        <f t="shared" si="3"/>
        <v>Nghề: Thanh</v>
      </c>
      <c r="G93" s="503" t="str">
        <f t="shared" si="4"/>
        <v>Nguyễn Thị Vũ Thanh</v>
      </c>
      <c r="H93" s="504">
        <f t="shared" si="5"/>
        <v>93</v>
      </c>
    </row>
    <row r="94" spans="1:8" ht="15.75" x14ac:dyDescent="0.25">
      <c r="A94" s="503">
        <v>94</v>
      </c>
      <c r="B94" s="514" t="s">
        <v>235</v>
      </c>
      <c r="C94" s="514" t="s">
        <v>371</v>
      </c>
      <c r="D94" s="514" t="s">
        <v>372</v>
      </c>
      <c r="E94" s="514" t="s">
        <v>543</v>
      </c>
      <c r="F94" s="509" t="str">
        <f t="shared" si="3"/>
        <v>Nghề: Thắng</v>
      </c>
      <c r="G94" s="503" t="str">
        <f t="shared" si="4"/>
        <v>Đỗ Đức Thắng</v>
      </c>
      <c r="H94" s="504">
        <f t="shared" si="5"/>
        <v>94</v>
      </c>
    </row>
    <row r="95" spans="1:8" ht="15.75" x14ac:dyDescent="0.25">
      <c r="A95" s="503">
        <v>95</v>
      </c>
      <c r="B95" s="514" t="s">
        <v>224</v>
      </c>
      <c r="C95" s="509" t="s">
        <v>374</v>
      </c>
      <c r="D95" s="509" t="s">
        <v>375</v>
      </c>
      <c r="E95" s="514" t="s">
        <v>543</v>
      </c>
      <c r="F95" s="509" t="str">
        <f t="shared" si="3"/>
        <v>Nghề: Liên</v>
      </c>
      <c r="G95" s="503" t="str">
        <f t="shared" si="4"/>
        <v>Nguyễn Thị Hồng Liên</v>
      </c>
      <c r="H95" s="504">
        <f t="shared" si="5"/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40"/>
  <sheetViews>
    <sheetView tabSelected="1" view="pageBreakPreview" topLeftCell="A7" zoomScale="70" zoomScaleNormal="100" zoomScaleSheetLayoutView="70" workbookViewId="0">
      <selection activeCell="G32" sqref="G32"/>
    </sheetView>
  </sheetViews>
  <sheetFormatPr defaultColWidth="8.875" defaultRowHeight="15" x14ac:dyDescent="0.25"/>
  <cols>
    <col min="1" max="1" width="5.625" style="60" customWidth="1"/>
    <col min="2" max="2" width="3.875" style="60" customWidth="1"/>
    <col min="3" max="17" width="8.875" style="60" customWidth="1"/>
    <col min="18" max="19" width="7.875" style="60" customWidth="1"/>
    <col min="20" max="34" width="7.75" style="60" customWidth="1"/>
    <col min="35" max="35" width="7.75" style="60" hidden="1" customWidth="1"/>
    <col min="36" max="36" width="7.5" style="60" customWidth="1"/>
    <col min="37" max="16384" width="8.875" style="60"/>
  </cols>
  <sheetData>
    <row r="1" spans="1:37" ht="18.75" customHeight="1" x14ac:dyDescent="0.25">
      <c r="C1" s="61" t="s">
        <v>34</v>
      </c>
      <c r="D1" s="61"/>
      <c r="E1" s="61"/>
      <c r="F1" s="62"/>
      <c r="G1" s="62"/>
      <c r="H1" s="62"/>
      <c r="I1" s="62"/>
      <c r="J1" s="62"/>
      <c r="K1" s="62"/>
      <c r="N1" s="61"/>
      <c r="O1" s="61"/>
      <c r="P1" s="61"/>
      <c r="Q1" s="61"/>
      <c r="R1" s="62"/>
      <c r="S1" s="62"/>
      <c r="T1" s="62"/>
      <c r="U1" s="61" t="s">
        <v>34</v>
      </c>
      <c r="V1" s="61"/>
      <c r="W1" s="61"/>
      <c r="X1" s="61"/>
      <c r="Y1" s="62"/>
      <c r="Z1" s="62"/>
      <c r="AA1" s="62"/>
      <c r="AB1" s="62"/>
      <c r="AC1" s="62"/>
      <c r="AD1" s="62"/>
      <c r="AG1" s="61"/>
      <c r="AH1" s="61"/>
      <c r="AI1" s="61"/>
      <c r="AJ1" s="61"/>
      <c r="AK1" s="62"/>
    </row>
    <row r="2" spans="1:37" ht="19.5" x14ac:dyDescent="0.3">
      <c r="A2" s="63"/>
      <c r="B2" s="62"/>
      <c r="C2" s="62"/>
      <c r="D2" s="62"/>
      <c r="E2" s="64" t="s">
        <v>35</v>
      </c>
      <c r="F2" s="64"/>
      <c r="G2" s="64"/>
      <c r="H2" s="64"/>
      <c r="I2" s="64"/>
      <c r="J2" s="64"/>
      <c r="K2" s="64"/>
      <c r="L2" s="64"/>
      <c r="M2" s="65"/>
      <c r="N2" s="65"/>
      <c r="O2" s="65"/>
      <c r="P2" s="62"/>
      <c r="Q2" s="65"/>
      <c r="R2" s="65"/>
      <c r="S2" s="65"/>
      <c r="T2" s="65"/>
      <c r="U2" s="62"/>
      <c r="V2" s="64" t="s">
        <v>35</v>
      </c>
      <c r="W2" s="64"/>
      <c r="X2" s="64"/>
      <c r="Y2" s="64"/>
      <c r="Z2" s="64"/>
      <c r="AA2" s="64"/>
      <c r="AB2" s="64"/>
      <c r="AC2" s="64"/>
      <c r="AD2" s="64"/>
      <c r="AE2" s="64"/>
      <c r="AF2" s="65"/>
      <c r="AG2" s="65"/>
      <c r="AH2" s="65"/>
      <c r="AI2" s="62"/>
      <c r="AJ2" s="65"/>
    </row>
    <row r="3" spans="1:37" ht="21.6" customHeight="1" x14ac:dyDescent="0.3">
      <c r="A3" s="65"/>
      <c r="B3" s="65"/>
      <c r="C3" s="66"/>
      <c r="D3" s="62"/>
      <c r="E3" s="67" t="str">
        <f>MSS!E3</f>
        <v>TỜ SỐ: I. 06, ÁP DỤNG TỪ NGÀY 14/11/2022</v>
      </c>
      <c r="F3" s="67"/>
      <c r="G3" s="67"/>
      <c r="H3" s="67"/>
      <c r="I3" s="67"/>
      <c r="J3" s="67"/>
      <c r="K3" s="67"/>
      <c r="L3" s="67"/>
      <c r="M3" s="68"/>
      <c r="N3" s="68"/>
      <c r="O3" s="69" t="s">
        <v>36</v>
      </c>
      <c r="P3" s="70"/>
      <c r="S3" s="65"/>
      <c r="T3" s="65"/>
      <c r="U3" s="65"/>
      <c r="V3" s="67" t="str">
        <f>E3</f>
        <v>TỜ SỐ: I. 06, ÁP DỤNG TỪ NGÀY 14/11/2022</v>
      </c>
      <c r="W3" s="67"/>
      <c r="X3" s="67"/>
      <c r="Y3" s="67"/>
      <c r="Z3" s="67"/>
      <c r="AA3" s="67"/>
      <c r="AB3" s="67"/>
      <c r="AC3" s="67"/>
      <c r="AD3" s="67"/>
      <c r="AE3" s="67"/>
      <c r="AF3" s="71" t="s">
        <v>37</v>
      </c>
      <c r="AG3" s="71"/>
      <c r="AH3" s="72"/>
      <c r="AI3" s="72"/>
      <c r="AJ3" s="72"/>
    </row>
    <row r="4" spans="1:37" ht="8.2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7" x14ac:dyDescent="0.25">
      <c r="A5" s="73" t="s">
        <v>38</v>
      </c>
      <c r="B5" s="74" t="s">
        <v>6</v>
      </c>
      <c r="C5" s="75" t="str">
        <f>'MS-Sang'!C4</f>
        <v>10A1</v>
      </c>
      <c r="D5" s="75" t="str">
        <f>'MS-Sang'!D4</f>
        <v>10A2</v>
      </c>
      <c r="E5" s="75" t="str">
        <f>'MS-Sang'!E4</f>
        <v>10A3</v>
      </c>
      <c r="F5" s="75" t="str">
        <f>'MS-Sang'!F4</f>
        <v>10A4</v>
      </c>
      <c r="G5" s="75" t="str">
        <f>'MS-Sang'!G4</f>
        <v>10A5</v>
      </c>
      <c r="H5" s="76" t="str">
        <f>'MS-Sang'!H4</f>
        <v>10A6</v>
      </c>
      <c r="I5" s="76" t="str">
        <f>'MS-Sang'!I4</f>
        <v>10A7</v>
      </c>
      <c r="J5" s="76" t="str">
        <f>'MS-Sang'!J4</f>
        <v>10A8</v>
      </c>
      <c r="K5" s="76" t="str">
        <f>'MS-Sang'!K4</f>
        <v>10A9</v>
      </c>
      <c r="L5" s="76" t="str">
        <f>'MS-Sang'!L4</f>
        <v>10A10</v>
      </c>
      <c r="M5" s="77" t="str">
        <f>'MS-Sang'!M4</f>
        <v>10A11</v>
      </c>
      <c r="N5" s="78" t="str">
        <f>'MS-Sang'!N4</f>
        <v>11A1</v>
      </c>
      <c r="O5" s="77" t="str">
        <f>'MS-Sang'!O4</f>
        <v>11A2</v>
      </c>
      <c r="P5" s="77" t="str">
        <f>'MS-Sang'!P4</f>
        <v>11A3</v>
      </c>
      <c r="Q5" s="79" t="str">
        <f>'MS-Sang'!Q4</f>
        <v>11A4</v>
      </c>
      <c r="R5" s="80" t="str">
        <f>'MS-Sang'!R4</f>
        <v>11A5</v>
      </c>
      <c r="S5" s="81" t="str">
        <f>'MS-Sang'!S4</f>
        <v>11A6</v>
      </c>
      <c r="T5" s="82" t="str">
        <f>'MS-Sang'!T4</f>
        <v>11A7</v>
      </c>
      <c r="U5" s="77" t="str">
        <f>'MS-Sang'!U4</f>
        <v>11A8</v>
      </c>
      <c r="V5" s="77" t="str">
        <f>'MS-Sang'!V4</f>
        <v>11A9</v>
      </c>
      <c r="W5" s="77" t="str">
        <f>'MS-Sang'!W4</f>
        <v>11A10</v>
      </c>
      <c r="X5" s="75" t="str">
        <f>'MS-Sang'!X4</f>
        <v>12A1</v>
      </c>
      <c r="Y5" s="75" t="str">
        <f>'MS-Sang'!Y4</f>
        <v>12A2</v>
      </c>
      <c r="Z5" s="76" t="str">
        <f>'MS-Sang'!Z4</f>
        <v>12A3</v>
      </c>
      <c r="AA5" s="75" t="str">
        <f>'MS-Sang'!AA4</f>
        <v>12A4</v>
      </c>
      <c r="AB5" s="75" t="str">
        <f>'MS-Sang'!AB4</f>
        <v>12A5</v>
      </c>
      <c r="AC5" s="76" t="str">
        <f>'MS-Sang'!AC4</f>
        <v>12A6</v>
      </c>
      <c r="AD5" s="76" t="str">
        <f>'MS-Sang'!AD4</f>
        <v>12A7</v>
      </c>
      <c r="AE5" s="76" t="str">
        <f>'MS-Sang'!AE4</f>
        <v>12A8</v>
      </c>
      <c r="AF5" s="76" t="str">
        <f>'MS-Sang'!AF4</f>
        <v>12A9</v>
      </c>
      <c r="AG5" s="76" t="str">
        <f>'MS-Sang'!AG4</f>
        <v>12A10</v>
      </c>
      <c r="AH5" s="76" t="str">
        <f>'MS-Sang'!AH4</f>
        <v>12A11</v>
      </c>
      <c r="AI5" s="77">
        <f>'MS-Sang'!AI4</f>
        <v>0</v>
      </c>
      <c r="AJ5" s="83" t="str">
        <f>'MS-Sang'!AJ4</f>
        <v/>
      </c>
    </row>
    <row r="6" spans="1:37" ht="1.1499999999999999" customHeight="1" thickBot="1" x14ac:dyDescent="0.3">
      <c r="A6" s="84"/>
      <c r="B6" s="85"/>
      <c r="C6" s="86"/>
      <c r="D6" s="86"/>
      <c r="E6" s="86"/>
      <c r="F6" s="86"/>
      <c r="G6" s="86"/>
      <c r="H6" s="86"/>
      <c r="I6" s="86"/>
      <c r="J6" s="87"/>
      <c r="K6" s="86"/>
      <c r="L6" s="86"/>
      <c r="M6" s="86"/>
      <c r="N6" s="86"/>
      <c r="O6" s="86"/>
      <c r="P6" s="86"/>
      <c r="Q6" s="88"/>
      <c r="R6" s="89"/>
      <c r="S6" s="88"/>
      <c r="T6" s="89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3"/>
    </row>
    <row r="7" spans="1:37" ht="16.149999999999999" customHeight="1" x14ac:dyDescent="0.25">
      <c r="A7" s="90"/>
      <c r="B7" s="91">
        <v>1</v>
      </c>
      <c r="C7" s="92" t="str">
        <f>SUBSTITUTE(IFERROR(IF('MS-Sang'!C6="CC","CC",VLOOKUP('MS-Sang'!C6,'MS1'!$B$2:$L$91,IF(PM!C4="TN",7,IF(PM!C4="DP",6,IF(PM!C4="SH",8,5))))),""),"GD:","KTPL:")</f>
        <v>CC</v>
      </c>
      <c r="D7" s="92" t="str">
        <f>SUBSTITUTE(IFERROR(IF('MS-Sang'!D6="CC","CC",VLOOKUP('MS-Sang'!D6,'MS1'!$B$2:$L$91,IF(PM!D4="TN",7,IF(PM!D4="DP",6,IF(PM!D4="SH",8,5))))),""),"GD:","KTPL:")</f>
        <v>CC</v>
      </c>
      <c r="E7" s="92" t="str">
        <f>SUBSTITUTE(IFERROR(IF('MS-Sang'!E6="CC","CC",VLOOKUP('MS-Sang'!E6,'MS1'!$B$2:$L$91,IF(PM!E4="TN",7,IF(PM!E4="DP",6,IF(PM!E4="SH",8,5))))),""),"GD:","KTPL:")</f>
        <v>CC</v>
      </c>
      <c r="F7" s="92" t="str">
        <f>SUBSTITUTE(IFERROR(IF('MS-Sang'!F6="CC","CC",VLOOKUP('MS-Sang'!F6,'MS1'!$B$2:$L$91,IF(PM!F4="TN",7,IF(PM!F4="DP",6,IF(PM!F4="SH",8,5))))),""),"GD:","KTPL:")</f>
        <v>CC</v>
      </c>
      <c r="G7" s="92" t="str">
        <f>SUBSTITUTE(IFERROR(IF('MS-Sang'!G6="CC","CC",VLOOKUP('MS-Sang'!G6,'MS1'!$B$2:$L$91,IF(PM!G4="TN",7,IF(PM!G4="DP",6,IF(PM!G4="SH",8,5))))),""),"GD:","KTPL:")</f>
        <v>CC</v>
      </c>
      <c r="H7" s="92" t="str">
        <f>SUBSTITUTE(IFERROR(IF('MS-Sang'!H6="CC","CC",VLOOKUP('MS-Sang'!H6,'MS1'!$B$2:$L$91,IF(PM!H4="TN",7,IF(PM!H4="DP",6,IF(PM!H4="SH",8,5))))),""),"GD:","KTPL:")</f>
        <v>CC</v>
      </c>
      <c r="I7" s="92" t="str">
        <f>SUBSTITUTE(IFERROR(IF('MS-Sang'!I6="CC","CC",VLOOKUP('MS-Sang'!I6,'MS1'!$B$2:$L$91,IF(PM!I4="TN",7,IF(PM!I4="DP",6,IF(PM!I4="SH",8,5))))),""),"GD:","KTPL:")</f>
        <v>CC</v>
      </c>
      <c r="J7" s="92" t="str">
        <f>SUBSTITUTE(IFERROR(IF('MS-Sang'!J6="CC","CC",VLOOKUP('MS-Sang'!J6,'MS1'!$B$2:$L$91,IF(PM!J4="TN",7,IF(PM!J4="DP",6,IF(PM!J4="SH",8,5))))),""),"GD:","KTPL:")</f>
        <v>CC</v>
      </c>
      <c r="K7" s="92" t="str">
        <f>SUBSTITUTE(IFERROR(IF('MS-Sang'!K6="CC","CC",VLOOKUP('MS-Sang'!K6,'MS1'!$B$2:$L$91,IF(PM!K4="TN",7,IF(PM!K4="DP",6,IF(PM!K4="SH",8,5))))),""),"GD:","KTPL:")</f>
        <v>CC</v>
      </c>
      <c r="L7" s="92" t="str">
        <f>SUBSTITUTE(IFERROR(IF('MS-Sang'!L6="CC","CC",VLOOKUP('MS-Sang'!L6,'MS1'!$B$2:$L$91,IF(PM!L4="TN",7,IF(PM!L4="DP",6,IF(PM!L4="SH",8,5))))),""),"GD:","KTPL:")</f>
        <v>CC</v>
      </c>
      <c r="M7" s="92" t="str">
        <f>SUBSTITUTE(IFERROR(IF('MS-Sang'!M6="CC","CC",VLOOKUP('MS-Sang'!M6,'MS1'!$B$2:$L$91,IF(PM!M4="TN",7,IF(PM!M4="DP",6,IF(PM!M4="SH",8,5))))),""),"GD:","KTPL:")</f>
        <v>CC</v>
      </c>
      <c r="N7" s="92" t="str">
        <f>IFERROR(IF('MS-Sang'!N6="CC","CC",VLOOKUP('MS-Sang'!N6,'MS1'!$B$2:$L$91,IF(PM!N4="TN",7,IF(PM!N4="DP",6,IF(PM!N4="SH",8,5))))),"")</f>
        <v>CC</v>
      </c>
      <c r="O7" s="92" t="str">
        <f>IFERROR(IF('MS-Sang'!O6="CC","CC",VLOOKUP('MS-Sang'!O6,'MS1'!$B$2:$L$91,IF(PM!O4="TN",7,IF(PM!O4="DP",6,IF(PM!O4="SH",8,5))))),"")</f>
        <v>CC</v>
      </c>
      <c r="P7" s="92" t="str">
        <f>IFERROR(IF('MS-Sang'!P6="CC","CC",VLOOKUP('MS-Sang'!P6,'MS1'!$B$2:$L$91,IF(PM!P4="TN",7,IF(PM!P4="DP",6,IF(PM!P4="SH",8,5))))),"")</f>
        <v>CC</v>
      </c>
      <c r="Q7" s="93" t="str">
        <f>IFERROR(IF('MS-Sang'!Q6="CC","CC",VLOOKUP('MS-Sang'!Q6,'MS1'!$B$2:$L$91,IF(PM!Q4="TN",7,IF(PM!Q4="DP",6,IF(PM!Q4="SH",8,5))))),"")</f>
        <v>CC</v>
      </c>
      <c r="R7" s="94" t="str">
        <f>IFERROR(IF('MS-Sang'!R6="CC","CC",VLOOKUP('MS-Sang'!R6,'MS1'!$B$2:$L$91,IF(PM!R4="TN",7,IF(PM!R4="DP",6,IF(PM!R4="SH",8,5))))),"")</f>
        <v>CC</v>
      </c>
      <c r="S7" s="95" t="str">
        <f>IFERROR(IF('MS-Sang'!S6="CC","CC",VLOOKUP('MS-Sang'!S6,'MS1'!$B$2:$L$91,IF(PM!S4="TN",7,IF(PM!S4="DP",6,IF(PM!S4="SH",8,5))))),"")</f>
        <v>CC</v>
      </c>
      <c r="T7" s="95" t="str">
        <f>IFERROR(IF('MS-Sang'!T6="CC","CC",VLOOKUP('MS-Sang'!T6,'MS1'!$B$2:$L$91,IF(PM!T4="TN",7,IF(PM!T4="DP",6,IF(PM!T4="SH",8,5))))),"")</f>
        <v>CC</v>
      </c>
      <c r="U7" s="95" t="str">
        <f>IFERROR(IF('MS-Sang'!U6="CC","CC",VLOOKUP('MS-Sang'!U6,'MS1'!$B$2:$L$91,IF(PM!U4="TN",7,IF(PM!U4="DP",6,IF(PM!U4="SH",8,5))))),"")</f>
        <v>CC</v>
      </c>
      <c r="V7" s="95" t="str">
        <f>IFERROR(IF('MS-Sang'!V6="CC","CC",VLOOKUP('MS-Sang'!V6,'MS1'!$B$2:$L$91,IF(PM!V4="TN",7,IF(PM!V4="DP",6,IF(PM!V4="SH",8,5))))),"")</f>
        <v>CC</v>
      </c>
      <c r="W7" s="95" t="str">
        <f>IFERROR(IF('MS-Sang'!W6="CC","CC",VLOOKUP('MS-Sang'!W6,'MS1'!$B$2:$L$91,IF(PM!W4="TN",7,IF(PM!W4="DP",6,IF(PM!W4="SH",8,5))))),"")</f>
        <v>CC</v>
      </c>
      <c r="X7" s="95" t="str">
        <f>IFERROR(IF('MS-Sang'!X6="CC","CC",VLOOKUP('MS-Sang'!X6,'MS1'!$B$2:$L$91,IF(PM!X4="TN",7,IF(PM!X4="DP",6,IF(PM!X4="SH",8,5))))),"")</f>
        <v>CC</v>
      </c>
      <c r="Y7" s="95" t="str">
        <f>IFERROR(IF('MS-Sang'!Y6="CC","CC",VLOOKUP('MS-Sang'!Y6,'MS1'!$B$2:$L$91,IF(PM!Y4="TN",7,IF(PM!Y4="DP",6,IF(PM!Y4="SH",8,5))))),"")</f>
        <v>CC</v>
      </c>
      <c r="Z7" s="95" t="str">
        <f>IFERROR(IF('MS-Sang'!Z6="CC","CC",VLOOKUP('MS-Sang'!Z6,'MS1'!$B$2:$L$91,IF(PM!Z4="TN",7,IF(PM!Z4="DP",6,IF(PM!Z4="SH",8,5))))),"")</f>
        <v>CC</v>
      </c>
      <c r="AA7" s="95" t="str">
        <f>IFERROR(IF('MS-Sang'!AA6="CC","CC",VLOOKUP('MS-Sang'!AA6,'MS1'!$B$2:$L$91,IF(PM!AA4="TN",7,IF(PM!AA4="DP",6,IF(PM!AA4="SH",8,5))))),"")</f>
        <v>CC</v>
      </c>
      <c r="AB7" s="95" t="str">
        <f>IFERROR(IF('MS-Sang'!AB6="CC","CC",VLOOKUP('MS-Sang'!AB6,'MS1'!$B$2:$L$91,IF(PM!AB4="TN",7,IF(PM!AB4="DP",6,IF(PM!AB4="SH",8,5))))),"")</f>
        <v>CC</v>
      </c>
      <c r="AC7" s="95" t="str">
        <f>IFERROR(IF('MS-Sang'!AC6="CC","CC",VLOOKUP('MS-Sang'!AC6,'MS1'!$B$2:$L$91,IF(PM!AC4="TN",7,IF(PM!AC4="DP",6,IF(PM!AC4="SH",8,5))))),"")</f>
        <v>CC</v>
      </c>
      <c r="AD7" s="95" t="str">
        <f>IFERROR(IF('MS-Sang'!AD6="CC","CC",VLOOKUP('MS-Sang'!AD6,'MS1'!$B$2:$L$91,IF(PM!AD4="TN",7,IF(PM!AD4="DP",6,IF(PM!AD4="SH",8,5))))),"")</f>
        <v>CC</v>
      </c>
      <c r="AE7" s="95" t="str">
        <f>IFERROR(IF('MS-Sang'!AE6="CC","CC",VLOOKUP('MS-Sang'!AE6,'MS1'!$B$2:$L$91,IF(PM!AE4="TN",7,IF(PM!AE4="DP",6,IF(PM!AE4="SH",8,5))))),"")</f>
        <v>CC</v>
      </c>
      <c r="AF7" s="95" t="str">
        <f>IFERROR(IF('MS-Sang'!AF6="CC","CC",VLOOKUP('MS-Sang'!AF6,'MS1'!$B$2:$L$91,IF(PM!AF4="TN",7,IF(PM!AF4="DP",6,IF(PM!AF4="SH",8,5))))),"")</f>
        <v>CC</v>
      </c>
      <c r="AG7" s="95" t="str">
        <f>IFERROR(IF('MS-Sang'!AG6="CC","CC",VLOOKUP('MS-Sang'!AG6,'MS1'!$B$2:$L$91,IF(PM!AG4="TN",7,IF(PM!AG4="DP",6,IF(PM!AG4="SH",8,5))))),"")</f>
        <v>CC</v>
      </c>
      <c r="AH7" s="95" t="str">
        <f>IFERROR(IF('MS-Sang'!AH6="CC","CC",VLOOKUP('MS-Sang'!AH6,'MS1'!$B$2:$L$91,IF(PM!AH4="TN",7,IF(PM!AH4="DP",6,IF(PM!AH4="SH",8,5))))),"")</f>
        <v>CC</v>
      </c>
      <c r="AI7" s="95" t="str">
        <f>IF(LEFT(MSS!AI7:AR7,3)="SH:","SH:"&amp;VLOOKUP(RIGHT(MSS!AI7:AR7,LEN(MSS!AI7:AR7)-3),'MS1'!$B$2:$D$80,3),IF('MS-Sang'!AI6&lt;&gt;"",VLOOKUP('MS-Sang'!AI6,'MS1'!$B$2:$F$83,5),""))</f>
        <v/>
      </c>
      <c r="AJ7" s="96" t="str">
        <f>IF('MS-Sang'!AJ6&lt;&gt;"",VLOOKUP('MS-Sang'!AJ6,'MS1'!$B$2:$F$100,5),"")</f>
        <v/>
      </c>
    </row>
    <row r="8" spans="1:37" ht="16.149999999999999" customHeight="1" x14ac:dyDescent="0.25">
      <c r="A8" s="97"/>
      <c r="B8" s="98">
        <v>2</v>
      </c>
      <c r="C8" s="92" t="str">
        <f>SUBSTITUTE(IFERROR(IF('MS-Sang'!C7="CC","CC",VLOOKUP('MS-Sang'!C7,'MS1'!$B$2:$L$91,IF(PM!C5="TN",7,IF(PM!C5="DP",6,IF(PM!C5="SH",8,5))))),""),"GD:","KTPL:")</f>
        <v>Lý: Bảy</v>
      </c>
      <c r="D8" s="92" t="str">
        <f>SUBSTITUTE(IFERROR(IF('MS-Sang'!D7="CC","CC",VLOOKUP('MS-Sang'!D7,'MS1'!$B$2:$L$91,IF(PM!D5="TN",7,IF(PM!D5="DP",6,IF(PM!D5="SH",8,5))))),""),"GD:","KTPL:")</f>
        <v>Lý: Hằng</v>
      </c>
      <c r="E8" s="92" t="str">
        <f>SUBSTITUTE(IFERROR(IF('MS-Sang'!E7="CC","CC",VLOOKUP('MS-Sang'!E7,'MS1'!$B$2:$L$91,IF(PM!E5="TN",7,IF(PM!E5="DP",6,IF(PM!E5="SH",8,5))))),""),"GD:","KTPL:")</f>
        <v>Hóa: Chung</v>
      </c>
      <c r="F8" s="92" t="str">
        <f>SUBSTITUTE(IFERROR(IF('MS-Sang'!F7="CC","CC",VLOOKUP('MS-Sang'!F7,'MS1'!$B$2:$L$91,IF(PM!F5="TN",7,IF(PM!F5="DP",6,IF(PM!F5="SH",8,5))))),""),"GD:","KTPL:")</f>
        <v>Toán: Trang</v>
      </c>
      <c r="G8" s="92" t="str">
        <f>SUBSTITUTE(IFERROR(IF('MS-Sang'!G7="CC","CC",VLOOKUP('MS-Sang'!G7,'MS1'!$B$2:$L$91,IF(PM!G5="TN",7,IF(PM!G5="DP",6,IF(PM!G5="SH",8,5))))),""),"GD:","KTPL:")</f>
        <v>NN: Thơm</v>
      </c>
      <c r="H8" s="92" t="str">
        <f>SUBSTITUTE(IFERROR(IF('MS-Sang'!H7="CC","CC",VLOOKUP('MS-Sang'!H7,'MS1'!$B$2:$L$91,IF(PM!H5="TN",7,IF(PM!H5="DP",6,IF(PM!H5="SH",8,5))))),""),"GD:","KTPL:")</f>
        <v>Địa: Bình</v>
      </c>
      <c r="I8" s="92" t="str">
        <f>SUBSTITUTE(IFERROR(IF('MS-Sang'!I7="CC","CC",VLOOKUP('MS-Sang'!I7,'MS1'!$B$2:$L$91,IF(PM!I5="TN",7,IF(PM!I5="DP",6,IF(PM!I5="SH",8,5))))),""),"GD:","KTPL:")</f>
        <v>Văn: V.Giang</v>
      </c>
      <c r="J8" s="92" t="str">
        <f>SUBSTITUTE(IFERROR(IF('MS-Sang'!J7="CC","CC",VLOOKUP('MS-Sang'!J7,'MS1'!$B$2:$L$91,IF(PM!J5="TN",7,IF(PM!J5="DP",6,IF(PM!J5="SH",8,5))))),""),"GD:","KTPL:")</f>
        <v>KTPL: Phúc</v>
      </c>
      <c r="K8" s="92" t="str">
        <f>SUBSTITUTE(IFERROR(IF('MS-Sang'!K7="CC","CC",VLOOKUP('MS-Sang'!K7,'MS1'!$B$2:$L$91,IF(PM!K5="TN",7,IF(PM!K5="DP",6,IF(PM!K5="SH",8,5))))),""),"GD:","KTPL:")</f>
        <v>Sử: Loan</v>
      </c>
      <c r="L8" s="92" t="str">
        <f>SUBSTITUTE(IFERROR(IF('MS-Sang'!L7="CC","CC",VLOOKUP('MS-Sang'!L7,'MS1'!$B$2:$L$91,IF(PM!L5="TN",7,IF(PM!L5="DP",6,IF(PM!L5="SH",8,5))))),""),"GD:","KTPL:")</f>
        <v>KTPL: Linh</v>
      </c>
      <c r="M8" s="92" t="str">
        <f>SUBSTITUTE(IFERROR(IF('MS-Sang'!M7="CC","CC",VLOOKUP('MS-Sang'!M7,'MS1'!$B$2:$L$91,IF(PM!M5="TN",7,IF(PM!M5="DP",6,IF(PM!M5="SH",8,5))))),""),"GD:","KTPL:")</f>
        <v>Văn: Phương</v>
      </c>
      <c r="N8" s="92" t="str">
        <f>IFERROR(IF('MS-Sang'!N7="CC","CC",VLOOKUP('MS-Sang'!N7,'MS1'!$B$2:$L$91,IF(PM!N5="TN",7,IF(PM!N5="DP",6,IF(PM!N5="SH",8,5))))),"")</f>
        <v>Hóa: Hòa</v>
      </c>
      <c r="O8" s="92" t="str">
        <f>IFERROR(IF('MS-Sang'!O7="CC","CC",VLOOKUP('MS-Sang'!O7,'MS1'!$B$2:$L$91,IF(PM!O5="TN",7,IF(PM!O5="DP",6,IF(PM!O5="SH",8,5))))),"")</f>
        <v>Hóa: Thành</v>
      </c>
      <c r="P8" s="92" t="str">
        <f>IFERROR(IF('MS-Sang'!P7="CC","CC",VLOOKUP('MS-Sang'!P7,'MS1'!$B$2:$L$91,IF(PM!P5="TN",7,IF(PM!P5="DP",6,IF(PM!P5="SH",8,5))))),"")</f>
        <v>Tin: Vừa</v>
      </c>
      <c r="Q8" s="93" t="str">
        <f>IFERROR(IF('MS-Sang'!Q7="CC","CC",VLOOKUP('MS-Sang'!Q7,'MS1'!$B$2:$L$91,IF(PM!Q5="TN",7,IF(PM!Q5="DP",6,IF(PM!Q5="SH",8,5))))),"")</f>
        <v>Sinh: Yên</v>
      </c>
      <c r="R8" s="99" t="str">
        <f>IFERROR(IF('MS-Sang'!R7="CC","CC",VLOOKUP('MS-Sang'!R7,'MS1'!$B$2:$L$91,IF(PM!R5="TN",7,IF(PM!R5="DP",6,IF(PM!R5="SH",8,5))))),"")</f>
        <v>Hóa: Tuấn</v>
      </c>
      <c r="S8" s="92" t="str">
        <f>IFERROR(IF('MS-Sang'!S7="CC","CC",VLOOKUP('MS-Sang'!S7,'MS1'!$B$2:$L$91,IF(PM!S5="TN",7,IF(PM!S5="DP",6,IF(PM!S5="SH",8,5))))),"")</f>
        <v>Toán: Nhân</v>
      </c>
      <c r="T8" s="92" t="str">
        <f>IFERROR(IF('MS-Sang'!T7="CC","CC",VLOOKUP('MS-Sang'!T7,'MS1'!$B$2:$L$91,IF(PM!T5="TN",7,IF(PM!T5="DP",6,IF(PM!T5="SH",8,5))))),"")</f>
        <v>Sử: Thoa</v>
      </c>
      <c r="U8" s="92" t="str">
        <f>IFERROR(IF('MS-Sang'!U7="CC","CC",VLOOKUP('MS-Sang'!U7,'MS1'!$B$2:$L$91,IF(PM!U5="TN",7,IF(PM!U5="DP",6,IF(PM!U5="SH",8,5))))),"")</f>
        <v>Toán: Vũ</v>
      </c>
      <c r="V8" s="92" t="str">
        <f>IFERROR(IF('MS-Sang'!V7="CC","CC",VLOOKUP('MS-Sang'!V7,'MS1'!$B$2:$L$91,IF(PM!V5="TN",7,IF(PM!V5="DP",6,IF(PM!V5="SH",8,5))))),"")</f>
        <v>Văn: Diệu</v>
      </c>
      <c r="W8" s="92" t="str">
        <f>IFERROR(IF('MS-Sang'!W7="CC","CC",VLOOKUP('MS-Sang'!W7,'MS1'!$B$2:$L$91,IF(PM!W5="TN",7,IF(PM!W5="DP",6,IF(PM!W5="SH",8,5))))),"")</f>
        <v>NN: Thủy</v>
      </c>
      <c r="X8" s="92" t="str">
        <f>IFERROR(IF('MS-Sang'!X7="CC","CC",VLOOKUP('MS-Sang'!X7,'MS1'!$B$2:$L$91,IF(PM!X5="TN",7,IF(PM!X5="DP",6,IF(PM!X5="SH",8,5))))),"")</f>
        <v>Lý: Hiếu</v>
      </c>
      <c r="Y8" s="92" t="str">
        <f>IFERROR(IF('MS-Sang'!Y7="CC","CC",VLOOKUP('MS-Sang'!Y7,'MS1'!$B$2:$L$91,IF(PM!Y5="TN",7,IF(PM!Y5="DP",6,IF(PM!Y5="SH",8,5))))),"")</f>
        <v>Sinh: Hiền</v>
      </c>
      <c r="Z8" s="92" t="str">
        <f>IFERROR(IF('MS-Sang'!Z7="CC","CC",VLOOKUP('MS-Sang'!Z7,'MS1'!$B$2:$L$91,IF(PM!Z5="TN",7,IF(PM!Z5="DP",6,IF(PM!Z5="SH",8,5))))),"")</f>
        <v>Tin: Sơn</v>
      </c>
      <c r="AA8" s="92" t="str">
        <f>IFERROR(IF('MS-Sang'!AA7="CC","CC",VLOOKUP('MS-Sang'!AA7,'MS1'!$B$2:$L$91,IF(PM!AA5="TN",7,IF(PM!AA5="DP",6,IF(PM!AA5="SH",8,5))))),"")</f>
        <v>NN: Diệu</v>
      </c>
      <c r="AB8" s="92" t="str">
        <f>IFERROR(IF('MS-Sang'!AB7="CC","CC",VLOOKUP('MS-Sang'!AB7,'MS1'!$B$2:$L$91,IF(PM!AB5="TN",7,IF(PM!AB5="DP",6,IF(PM!AB5="SH",8,5))))),"")</f>
        <v>Địa: Lưu</v>
      </c>
      <c r="AC8" s="92" t="str">
        <f>IFERROR(IF('MS-Sang'!AC7="CC","CC",VLOOKUP('MS-Sang'!AC7,'MS1'!$B$2:$L$91,IF(PM!AC5="TN",7,IF(PM!AC5="DP",6,IF(PM!AC5="SH",8,5))))),"")</f>
        <v>Tin: Hoài</v>
      </c>
      <c r="AD8" s="92" t="str">
        <f>IFERROR(IF('MS-Sang'!AD7="CC","CC",VLOOKUP('MS-Sang'!AD7,'MS1'!$B$2:$L$91,IF(PM!AD5="TN",7,IF(PM!AD5="DP",6,IF(PM!AD5="SH",8,5))))),"")</f>
        <v>Văn: V.Anh</v>
      </c>
      <c r="AE8" s="92" t="str">
        <f>IFERROR(IF('MS-Sang'!AE7="CC","CC",VLOOKUP('MS-Sang'!AE7,'MS1'!$B$2:$L$91,IF(PM!AE5="TN",7,IF(PM!AE5="DP",6,IF(PM!AE5="SH",8,5))))),"")</f>
        <v>Địa: Hướng</v>
      </c>
      <c r="AF8" s="92" t="str">
        <f>IFERROR(IF('MS-Sang'!AF7="CC","CC",VLOOKUP('MS-Sang'!AF7,'MS1'!$B$2:$L$91,IF(PM!AF5="TN",7,IF(PM!AF5="DP",6,IF(PM!AF5="SH",8,5))))),"")</f>
        <v>Lý: Tám</v>
      </c>
      <c r="AG8" s="92" t="str">
        <f>IFERROR(IF('MS-Sang'!AG7="CC","CC",VLOOKUP('MS-Sang'!AG7,'MS1'!$B$2:$L$91,IF(PM!AG5="TN",7,IF(PM!AG5="DP",6,IF(PM!AG5="SH",8,5))))),"")</f>
        <v>Toán: Nhơn</v>
      </c>
      <c r="AH8" s="92" t="str">
        <f>IFERROR(IF('MS-Sang'!AH7="CC","CC",VLOOKUP('MS-Sang'!AH7,'MS1'!$B$2:$L$91,IF(PM!AH5="TN",7,IF(PM!AH5="DP",6,IF(PM!AH5="SH",8,5))))),"")</f>
        <v>NN: Mai</v>
      </c>
      <c r="AI8" s="92" t="str">
        <f>IF(LEFT(MSS!AI8:AR8,3)="SH:","SH:"&amp;VLOOKUP(RIGHT(MSS!AI8:AR8,LEN(MSS!AI8:AR8)-3),'MS1'!$B$2:$D$80,3),IF('MS-Sang'!AI7&lt;&gt;"",VLOOKUP('MS-Sang'!AI7,'MS1'!$B$2:$F$83,5),""))</f>
        <v/>
      </c>
      <c r="AJ8" s="96" t="str">
        <f>IF('MS-Sang'!AJ7&lt;&gt;"",VLOOKUP('MS-Sang'!AJ7,'MS1'!$B$2:$F$100,5),"")</f>
        <v/>
      </c>
    </row>
    <row r="9" spans="1:37" ht="16.149999999999999" customHeight="1" x14ac:dyDescent="0.25">
      <c r="A9" s="100">
        <v>2</v>
      </c>
      <c r="B9" s="98">
        <v>3</v>
      </c>
      <c r="C9" s="92" t="str">
        <f>SUBSTITUTE(IFERROR(IF('MS-Sang'!C8="CC","CC",VLOOKUP('MS-Sang'!C8,'MS1'!$B$2:$L$91,IF(PM!C6="TN",7,IF(PM!C6="DP",6,IF(PM!C6="SH",8,5))))),""),"GD:","KTPL:")</f>
        <v>Tin: Vừa</v>
      </c>
      <c r="D9" s="92" t="str">
        <f>SUBSTITUTE(IFERROR(IF('MS-Sang'!D8="CC","CC",VLOOKUP('MS-Sang'!D8,'MS1'!$B$2:$L$91,IF(PM!D6="TN",7,IF(PM!D6="DP",6,IF(PM!D6="SH",8,5))))),""),"GD:","KTPL:")</f>
        <v>Lý: Hằng</v>
      </c>
      <c r="E9" s="92" t="str">
        <f>SUBSTITUTE(IFERROR(IF('MS-Sang'!E8="CC","CC",VLOOKUP('MS-Sang'!E8,'MS1'!$B$2:$L$91,IF(PM!E6="TN",7,IF(PM!E6="DP",6,IF(PM!E6="SH",8,5))))),""),"GD:","KTPL:")</f>
        <v>Toán: Mẫn</v>
      </c>
      <c r="F9" s="92" t="str">
        <f>SUBSTITUTE(IFERROR(IF('MS-Sang'!F8="CC","CC",VLOOKUP('MS-Sang'!F8,'MS1'!$B$2:$L$91,IF(PM!F6="TN",7,IF(PM!F6="DP",6,IF(PM!F6="SH",8,5))))),""),"GD:","KTPL:")</f>
        <v>Toán: Trang</v>
      </c>
      <c r="G9" s="92" t="str">
        <f>SUBSTITUTE(IFERROR(IF('MS-Sang'!G8="CC","CC",VLOOKUP('MS-Sang'!G8,'MS1'!$B$2:$L$91,IF(PM!G6="TN",7,IF(PM!G6="DP",6,IF(PM!G6="SH",8,5))))),""),"GD:","KTPL:")</f>
        <v>Toán: Quý</v>
      </c>
      <c r="H9" s="92" t="str">
        <f>SUBSTITUTE(IFERROR(IF('MS-Sang'!H8="CC","CC",VLOOKUP('MS-Sang'!H8,'MS1'!$B$2:$L$91,IF(PM!H6="TN",7,IF(PM!H6="DP",6,IF(PM!H6="SH",8,5))))),""),"GD:","KTPL:")</f>
        <v>Sử: Xuân</v>
      </c>
      <c r="I9" s="92" t="str">
        <f>SUBSTITUTE(IFERROR(IF('MS-Sang'!I8="CC","CC",VLOOKUP('MS-Sang'!I8,'MS1'!$B$2:$L$91,IF(PM!I6="TN",7,IF(PM!I6="DP",6,IF(PM!I6="SH",8,5))))),""),"GD:","KTPL:")</f>
        <v>KTPL: Nam</v>
      </c>
      <c r="J9" s="92" t="str">
        <f>SUBSTITUTE(IFERROR(IF('MS-Sang'!J8="CC","CC",VLOOKUP('MS-Sang'!J8,'MS1'!$B$2:$L$91,IF(PM!J6="TN",7,IF(PM!J6="DP",6,IF(PM!J6="SH",8,5))))),""),"GD:","KTPL:")</f>
        <v>Sử: Loan</v>
      </c>
      <c r="K9" s="92" t="str">
        <f>SUBSTITUTE(IFERROR(IF('MS-Sang'!K8="CC","CC",VLOOKUP('MS-Sang'!K8,'MS1'!$B$2:$L$91,IF(PM!K6="TN",7,IF(PM!K6="DP",6,IF(PM!K6="SH",8,5))))),""),"GD:","KTPL:")</f>
        <v>Văn: Vân</v>
      </c>
      <c r="L9" s="92" t="str">
        <f>SUBSTITUTE(IFERROR(IF('MS-Sang'!L8="CC","CC",VLOOKUP('MS-Sang'!L8,'MS1'!$B$2:$L$91,IF(PM!L6="TN",7,IF(PM!L6="DP",6,IF(PM!L6="SH",8,5))))),""),"GD:","KTPL:")</f>
        <v>Sử: Duyên</v>
      </c>
      <c r="M9" s="92" t="str">
        <f>SUBSTITUTE(IFERROR(IF('MS-Sang'!M8="CC","CC",VLOOKUP('MS-Sang'!M8,'MS1'!$B$2:$L$91,IF(PM!M6="TN",7,IF(PM!M6="DP",6,IF(PM!M6="SH",8,5))))),""),"GD:","KTPL:")</f>
        <v>Văn: Phương</v>
      </c>
      <c r="N9" s="92" t="str">
        <f>IFERROR(IF('MS-Sang'!N8="CC","CC",VLOOKUP('MS-Sang'!N8,'MS1'!$B$2:$L$91,IF(PM!N6="TN",7,IF(PM!N6="DP",6,IF(PM!N6="SH",8,5))))),"")</f>
        <v>Lý: Văn</v>
      </c>
      <c r="O9" s="92" t="str">
        <f>IFERROR(IF('MS-Sang'!O8="CC","CC",VLOOKUP('MS-Sang'!O8,'MS1'!$B$2:$L$91,IF(PM!O6="TN",7,IF(PM!O6="DP",6,IF(PM!O6="SH",8,5))))),"")</f>
        <v>NN: Hiệp</v>
      </c>
      <c r="P9" s="92" t="str">
        <f>IFERROR(IF('MS-Sang'!P8="CC","CC",VLOOKUP('MS-Sang'!P8,'MS1'!$B$2:$L$91,IF(PM!P6="TN",7,IF(PM!P6="DP",6,IF(PM!P6="SH",8,5))))),"")</f>
        <v>GD: Linh</v>
      </c>
      <c r="Q9" s="93" t="str">
        <f>IFERROR(IF('MS-Sang'!Q8="CC","CC",VLOOKUP('MS-Sang'!Q8,'MS1'!$B$2:$L$91,IF(PM!Q6="TN",7,IF(PM!Q6="DP",6,IF(PM!Q6="SH",8,5))))),"")</f>
        <v>Văn: N.Hoài</v>
      </c>
      <c r="R9" s="99" t="str">
        <f>IFERROR(IF('MS-Sang'!R8="CC","CC",VLOOKUP('MS-Sang'!R8,'MS1'!$B$2:$L$91,IF(PM!R6="TN",7,IF(PM!R6="DP",6,IF(PM!R6="SH",8,5))))),"")</f>
        <v>Địa: Lưu</v>
      </c>
      <c r="S9" s="92" t="str">
        <f>IFERROR(IF('MS-Sang'!S8="CC","CC",VLOOKUP('MS-Sang'!S8,'MS1'!$B$2:$L$91,IF(PM!S6="TN",7,IF(PM!S6="DP",6,IF(PM!S6="SH",8,5))))),"")</f>
        <v>NN: Nghĩa</v>
      </c>
      <c r="T9" s="92" t="str">
        <f>IFERROR(IF('MS-Sang'!T8="CC","CC",VLOOKUP('MS-Sang'!T8,'MS1'!$B$2:$L$91,IF(PM!T6="TN",7,IF(PM!T6="DP",6,IF(PM!T6="SH",8,5))))),"")</f>
        <v>NN: Thủy</v>
      </c>
      <c r="U9" s="92" t="str">
        <f>IFERROR(IF('MS-Sang'!U8="CC","CC",VLOOKUP('MS-Sang'!U8,'MS1'!$B$2:$L$91,IF(PM!U6="TN",7,IF(PM!U6="DP",6,IF(PM!U6="SH",8,5))))),"")</f>
        <v>CN: Huyên</v>
      </c>
      <c r="V9" s="92" t="str">
        <f>IFERROR(IF('MS-Sang'!V8="CC","CC",VLOOKUP('MS-Sang'!V8,'MS1'!$B$2:$L$91,IF(PM!V6="TN",7,IF(PM!V6="DP",6,IF(PM!V6="SH",8,5))))),"")</f>
        <v>Toán: Duyến</v>
      </c>
      <c r="W9" s="92" t="str">
        <f>IFERROR(IF('MS-Sang'!W8="CC","CC",VLOOKUP('MS-Sang'!W8,'MS1'!$B$2:$L$91,IF(PM!W6="TN",7,IF(PM!W6="DP",6,IF(PM!W6="SH",8,5))))),"")</f>
        <v>Sinh: Hiền</v>
      </c>
      <c r="X9" s="92" t="str">
        <f>IFERROR(IF('MS-Sang'!X8="CC","CC",VLOOKUP('MS-Sang'!X8,'MS1'!$B$2:$L$91,IF(PM!X6="TN",7,IF(PM!X6="DP",6,IF(PM!X6="SH",8,5))))),"")</f>
        <v>Lý: Hiếu</v>
      </c>
      <c r="Y9" s="92" t="str">
        <f>IFERROR(IF('MS-Sang'!Y8="CC","CC",VLOOKUP('MS-Sang'!Y8,'MS1'!$B$2:$L$91,IF(PM!Y6="TN",7,IF(PM!Y6="DP",6,IF(PM!Y6="SH",8,5))))),"")</f>
        <v>Tin: Sơn</v>
      </c>
      <c r="Z9" s="92" t="str">
        <f>IFERROR(IF('MS-Sang'!Z8="CC","CC",VLOOKUP('MS-Sang'!Z8,'MS1'!$B$2:$L$91,IF(PM!Z6="TN",7,IF(PM!Z6="DP",6,IF(PM!Z6="SH",8,5))))),"")</f>
        <v>Toán: Thúy</v>
      </c>
      <c r="AA9" s="92" t="str">
        <f>IFERROR(IF('MS-Sang'!AA8="CC","CC",VLOOKUP('MS-Sang'!AA8,'MS1'!$B$2:$L$91,IF(PM!AA6="TN",7,IF(PM!AA6="DP",6,IF(PM!AA6="SH",8,5))))),"")</f>
        <v>Sinh: Thành</v>
      </c>
      <c r="AB9" s="92" t="str">
        <f>IFERROR(IF('MS-Sang'!AB8="CC","CC",VLOOKUP('MS-Sang'!AB8,'MS1'!$B$2:$L$91,IF(PM!AB6="TN",7,IF(PM!AB6="DP",6,IF(PM!AB6="SH",8,5))))),"")</f>
        <v>Lý: Khánh</v>
      </c>
      <c r="AC9" s="92" t="str">
        <f>IFERROR(IF('MS-Sang'!AC8="CC","CC",VLOOKUP('MS-Sang'!AC8,'MS1'!$B$2:$L$91,IF(PM!AC6="TN",7,IF(PM!AC6="DP",6,IF(PM!AC6="SH",8,5))))),"")</f>
        <v>Hóa: Tuấn</v>
      </c>
      <c r="AD9" s="92" t="str">
        <f>IFERROR(IF('MS-Sang'!AD8="CC","CC",VLOOKUP('MS-Sang'!AD8,'MS1'!$B$2:$L$91,IF(PM!AD6="TN",7,IF(PM!AD6="DP",6,IF(PM!AD6="SH",8,5))))),"")</f>
        <v>Sinh: Hương</v>
      </c>
      <c r="AE9" s="92" t="str">
        <f>IFERROR(IF('MS-Sang'!AE8="CC","CC",VLOOKUP('MS-Sang'!AE8,'MS1'!$B$2:$L$91,IF(PM!AE6="TN",7,IF(PM!AE6="DP",6,IF(PM!AE6="SH",8,5))))),"")</f>
        <v>Văn: M.Giang</v>
      </c>
      <c r="AF9" s="92" t="str">
        <f>IFERROR(IF('MS-Sang'!AF8="CC","CC",VLOOKUP('MS-Sang'!AF8,'MS1'!$B$2:$L$91,IF(PM!AF6="TN",7,IF(PM!AF6="DP",6,IF(PM!AF6="SH",8,5))))),"")</f>
        <v>Toán: Nhân</v>
      </c>
      <c r="AG9" s="92" t="str">
        <f>IFERROR(IF('MS-Sang'!AG8="CC","CC",VLOOKUP('MS-Sang'!AG8,'MS1'!$B$2:$L$91,IF(PM!AG6="TN",7,IF(PM!AG6="DP",6,IF(PM!AG6="SH",8,5))))),"")</f>
        <v>Văn: Hiểu</v>
      </c>
      <c r="AH9" s="92" t="str">
        <f>IFERROR(IF('MS-Sang'!AH8="CC","CC",VLOOKUP('MS-Sang'!AH8,'MS1'!$B$2:$L$91,IF(PM!AH6="TN",7,IF(PM!AH6="DP",6,IF(PM!AH6="SH",8,5))))),"")</f>
        <v>Toán: Yếm</v>
      </c>
      <c r="AI9" s="92" t="str">
        <f>IF(LEFT(MSS!AI9:AR9,3)="SH:","SH:"&amp;VLOOKUP(RIGHT(MSS!AI9:AR9,LEN(MSS!AI9:AR9)-3),'MS1'!$B$2:$D$80,3),IF('MS-Sang'!AI8&lt;&gt;"",VLOOKUP('MS-Sang'!AI8,'MS1'!$B$2:$F$83,5),""))</f>
        <v/>
      </c>
      <c r="AJ9" s="96" t="str">
        <f>IF('MS-Sang'!AJ8&lt;&gt;"",VLOOKUP('MS-Sang'!AJ8,'MS1'!$B$2:$F$100,5),"")</f>
        <v/>
      </c>
    </row>
    <row r="10" spans="1:37" ht="16.149999999999999" customHeight="1" x14ac:dyDescent="0.25">
      <c r="A10" s="97"/>
      <c r="B10" s="98">
        <v>4</v>
      </c>
      <c r="C10" s="92" t="str">
        <f>SUBSTITUTE(IFERROR(IF('MS-Sang'!C9="CC","CC",VLOOKUP('MS-Sang'!C9,'MS1'!$B$2:$L$91,IF(PM!C7="TN",7,IF(PM!C7="DP",6,IF(PM!C7="SH",8,5))))),""),"GD:","KTPL:")</f>
        <v>Văn: V.Anh</v>
      </c>
      <c r="D10" s="92" t="str">
        <f>SUBSTITUTE(IFERROR(IF('MS-Sang'!D9="CC","CC",VLOOKUP('MS-Sang'!D9,'MS1'!$B$2:$L$91,IF(PM!D7="TN",7,IF(PM!D7="DP",6,IF(PM!D7="SH",8,5))))),""),"GD:","KTPL:")</f>
        <v>Hóa: Chung</v>
      </c>
      <c r="E10" s="92" t="str">
        <f>SUBSTITUTE(IFERROR(IF('MS-Sang'!E9="CC","CC",VLOOKUP('MS-Sang'!E9,'MS1'!$B$2:$L$91,IF(PM!E7="TN",7,IF(PM!E7="DP",6,IF(PM!E7="SH",8,5))))),""),"GD:","KTPL:")</f>
        <v>Toán: Mẫn</v>
      </c>
      <c r="F10" s="92" t="str">
        <f>SUBSTITUTE(IFERROR(IF('MS-Sang'!F9="CC","CC",VLOOKUP('MS-Sang'!F9,'MS1'!$B$2:$L$91,IF(PM!F7="TN",7,IF(PM!F7="DP",6,IF(PM!F7="SH",8,5))))),""),"GD:","KTPL:")</f>
        <v>Sử: Xuân</v>
      </c>
      <c r="G10" s="92" t="str">
        <f>SUBSTITUTE(IFERROR(IF('MS-Sang'!G9="CC","CC",VLOOKUP('MS-Sang'!G9,'MS1'!$B$2:$L$91,IF(PM!G7="TN",7,IF(PM!G7="DP",6,IF(PM!G7="SH",8,5))))),""),"GD:","KTPL:")</f>
        <v>Toán: Quý</v>
      </c>
      <c r="H10" s="92" t="str">
        <f>SUBSTITUTE(IFERROR(IF('MS-Sang'!H9="CC","CC",VLOOKUP('MS-Sang'!H9,'MS1'!$B$2:$L$91,IF(PM!H7="TN",7,IF(PM!H7="DP",6,IF(PM!H7="SH",8,5))))),""),"GD:","KTPL:")</f>
        <v>NN: Thơm</v>
      </c>
      <c r="I10" s="92" t="str">
        <f>SUBSTITUTE(IFERROR(IF('MS-Sang'!I9="CC","CC",VLOOKUP('MS-Sang'!I9,'MS1'!$B$2:$L$91,IF(PM!I7="TN",7,IF(PM!I7="DP",6,IF(PM!I7="SH",8,5))))),""),"GD:","KTPL:")</f>
        <v>Sử: Loan</v>
      </c>
      <c r="J10" s="92" t="str">
        <f>SUBSTITUTE(IFERROR(IF('MS-Sang'!J9="CC","CC",VLOOKUP('MS-Sang'!J9,'MS1'!$B$2:$L$91,IF(PM!J7="TN",7,IF(PM!J7="DP",6,IF(PM!J7="SH",8,5))))),""),"GD:","KTPL:")</f>
        <v>Lý: Bảy</v>
      </c>
      <c r="K10" s="92" t="str">
        <f>SUBSTITUTE(IFERROR(IF('MS-Sang'!K9="CC","CC",VLOOKUP('MS-Sang'!K9,'MS1'!$B$2:$L$91,IF(PM!K7="TN",7,IF(PM!K7="DP",6,IF(PM!K7="SH",8,5))))),""),"GD:","KTPL:")</f>
        <v>NN: Giang</v>
      </c>
      <c r="L10" s="92" t="str">
        <f>SUBSTITUTE(IFERROR(IF('MS-Sang'!L9="CC","CC",VLOOKUP('MS-Sang'!L9,'MS1'!$B$2:$L$91,IF(PM!L7="TN",7,IF(PM!L7="DP",6,IF(PM!L7="SH",8,5))))),""),"GD:","KTPL:")</f>
        <v>Lý: Hằng</v>
      </c>
      <c r="M10" s="92" t="str">
        <f>SUBSTITUTE(IFERROR(IF('MS-Sang'!M9="CC","CC",VLOOKUP('MS-Sang'!M9,'MS1'!$B$2:$L$91,IF(PM!M7="TN",7,IF(PM!M7="DP",6,IF(PM!M7="SH",8,5))))),""),"GD:","KTPL:")</f>
        <v>KTPL: Linh</v>
      </c>
      <c r="N10" s="92" t="str">
        <f>IFERROR(IF('MS-Sang'!N9="CC","CC",VLOOKUP('MS-Sang'!N9,'MS1'!$B$2:$L$91,IF(PM!N7="TN",7,IF(PM!N7="DP",6,IF(PM!N7="SH",8,5))))),"")</f>
        <v>Sinh: Yên</v>
      </c>
      <c r="O10" s="92" t="str">
        <f>IFERROR(IF('MS-Sang'!O9="CC","CC",VLOOKUP('MS-Sang'!O9,'MS1'!$B$2:$L$91,IF(PM!O7="TN",7,IF(PM!O7="DP",6,IF(PM!O7="SH",8,5))))),"")</f>
        <v>NN: Hiệp</v>
      </c>
      <c r="P10" s="92" t="str">
        <f>IFERROR(IF('MS-Sang'!P9="CC","CC",VLOOKUP('MS-Sang'!P9,'MS1'!$B$2:$L$91,IF(PM!P7="TN",7,IF(PM!P7="DP",6,IF(PM!P7="SH",8,5))))),"")</f>
        <v>Văn: Mai</v>
      </c>
      <c r="Q10" s="93" t="str">
        <f>IFERROR(IF('MS-Sang'!Q9="CC","CC",VLOOKUP('MS-Sang'!Q9,'MS1'!$B$2:$L$91,IF(PM!Q7="TN",7,IF(PM!Q7="DP",6,IF(PM!Q7="SH",8,5))))),"")</f>
        <v>Tin: Vừa</v>
      </c>
      <c r="R10" s="99" t="str">
        <f>IFERROR(IF('MS-Sang'!R9="CC","CC",VLOOKUP('MS-Sang'!R9,'MS1'!$B$2:$L$91,IF(PM!R7="TN",7,IF(PM!R7="DP",6,IF(PM!R7="SH",8,5))))),"")</f>
        <v>NN: Nghĩa</v>
      </c>
      <c r="S10" s="92" t="str">
        <f>IFERROR(IF('MS-Sang'!S9="CC","CC",VLOOKUP('MS-Sang'!S9,'MS1'!$B$2:$L$91,IF(PM!S7="TN",7,IF(PM!S7="DP",6,IF(PM!S7="SH",8,5))))),"")</f>
        <v>Địa: Lưu</v>
      </c>
      <c r="T10" s="92" t="str">
        <f>IFERROR(IF('MS-Sang'!T9="CC","CC",VLOOKUP('MS-Sang'!T9,'MS1'!$B$2:$L$91,IF(PM!T7="TN",7,IF(PM!T7="DP",6,IF(PM!T7="SH",8,5))))),"")</f>
        <v>NN: Thủy</v>
      </c>
      <c r="U10" s="92" t="str">
        <f>IFERROR(IF('MS-Sang'!U9="CC","CC",VLOOKUP('MS-Sang'!U9,'MS1'!$B$2:$L$91,IF(PM!U7="TN",7,IF(PM!U7="DP",6,IF(PM!U7="SH",8,5))))),"")</f>
        <v>Văn: M.Giang</v>
      </c>
      <c r="V10" s="92" t="str">
        <f>IFERROR(IF('MS-Sang'!V9="CC","CC",VLOOKUP('MS-Sang'!V9,'MS1'!$B$2:$L$91,IF(PM!V7="TN",7,IF(PM!V7="DP",6,IF(PM!V7="SH",8,5))))),"")</f>
        <v>Toán: Duyến</v>
      </c>
      <c r="W10" s="92" t="str">
        <f>IFERROR(IF('MS-Sang'!W9="CC","CC",VLOOKUP('MS-Sang'!W9,'MS1'!$B$2:$L$91,IF(PM!W7="TN",7,IF(PM!W7="DP",6,IF(PM!W7="SH",8,5))))),"")</f>
        <v>Toán: Vũ</v>
      </c>
      <c r="X10" s="92" t="str">
        <f>IFERROR(IF('MS-Sang'!X9="CC","CC",VLOOKUP('MS-Sang'!X9,'MS1'!$B$2:$L$91,IF(PM!X7="TN",7,IF(PM!X7="DP",6,IF(PM!X7="SH",8,5))))),"")</f>
        <v>Tin: Sơn</v>
      </c>
      <c r="Y10" s="92" t="str">
        <f>IFERROR(IF('MS-Sang'!Y9="CC","CC",VLOOKUP('MS-Sang'!Y9,'MS1'!$B$2:$L$91,IF(PM!Y7="TN",7,IF(PM!Y7="DP",6,IF(PM!Y7="SH",8,5))))),"")</f>
        <v>CN: Huyên</v>
      </c>
      <c r="Z10" s="92" t="str">
        <f>IFERROR(IF('MS-Sang'!Z9="CC","CC",VLOOKUP('MS-Sang'!Z9,'MS1'!$B$2:$L$91,IF(PM!Z7="TN",7,IF(PM!Z7="DP",6,IF(PM!Z7="SH",8,5))))),"")</f>
        <v>NN: Diệu</v>
      </c>
      <c r="AA10" s="92" t="str">
        <f>IFERROR(IF('MS-Sang'!AA9="CC","CC",VLOOKUP('MS-Sang'!AA9,'MS1'!$B$2:$L$91,IF(PM!AA7="TN",7,IF(PM!AA7="DP",6,IF(PM!AA7="SH",8,5))))),"")</f>
        <v>Tin: Hoài</v>
      </c>
      <c r="AB10" s="92" t="str">
        <f>IFERROR(IF('MS-Sang'!AB9="CC","CC",VLOOKUP('MS-Sang'!AB9,'MS1'!$B$2:$L$91,IF(PM!AB7="TN",7,IF(PM!AB7="DP",6,IF(PM!AB7="SH",8,5))))),"")</f>
        <v>Sinh: Thành</v>
      </c>
      <c r="AC10" s="92" t="str">
        <f>IFERROR(IF('MS-Sang'!AC9="CC","CC",VLOOKUP('MS-Sang'!AC9,'MS1'!$B$2:$L$91,IF(PM!AC7="TN",7,IF(PM!AC7="DP",6,IF(PM!AC7="SH",8,5))))),"")</f>
        <v>Toán: Nhân</v>
      </c>
      <c r="AD10" s="92" t="str">
        <f>IFERROR(IF('MS-Sang'!AD9="CC","CC",VLOOKUP('MS-Sang'!AD9,'MS1'!$B$2:$L$91,IF(PM!AD7="TN",7,IF(PM!AD7="DP",6,IF(PM!AD7="SH",8,5))))),"")</f>
        <v>Địa: Hướng</v>
      </c>
      <c r="AE10" s="92" t="str">
        <f>IFERROR(IF('MS-Sang'!AE9="CC","CC",VLOOKUP('MS-Sang'!AE9,'MS1'!$B$2:$L$91,IF(PM!AE7="TN",7,IF(PM!AE7="DP",6,IF(PM!AE7="SH",8,5))))),"")</f>
        <v>Sử: Thoa</v>
      </c>
      <c r="AF10" s="92" t="str">
        <f>IFERROR(IF('MS-Sang'!AF9="CC","CC",VLOOKUP('MS-Sang'!AF9,'MS1'!$B$2:$L$91,IF(PM!AF7="TN",7,IF(PM!AF7="DP",6,IF(PM!AF7="SH",8,5))))),"")</f>
        <v>NN: Mai</v>
      </c>
      <c r="AG10" s="92" t="str">
        <f>IFERROR(IF('MS-Sang'!AG9="CC","CC",VLOOKUP('MS-Sang'!AG9,'MS1'!$B$2:$L$91,IF(PM!AG7="TN",7,IF(PM!AG7="DP",6,IF(PM!AG7="SH",8,5))))),"")</f>
        <v>Văn: Hiểu</v>
      </c>
      <c r="AH10" s="92" t="str">
        <f>IFERROR(IF('MS-Sang'!AH9="CC","CC",VLOOKUP('MS-Sang'!AH9,'MS1'!$B$2:$L$91,IF(PM!AH7="TN",7,IF(PM!AH7="DP",6,IF(PM!AH7="SH",8,5))))),"")</f>
        <v>Toán: Yếm</v>
      </c>
      <c r="AI10" s="92" t="str">
        <f>IF(LEFT(MSS!AI10:AR10,3)="SH:","SH:"&amp;VLOOKUP(RIGHT(MSS!AI10:AR10,LEN(MSS!AI10:AR10)-3),'MS1'!$B$2:$D$80,3),IF('MS-Sang'!AI9&lt;&gt;"",VLOOKUP('MS-Sang'!AI9,'MS1'!$B$2:$F$83,5),""))</f>
        <v/>
      </c>
      <c r="AJ10" s="96" t="str">
        <f>IF('MS-Sang'!AJ9&lt;&gt;"",VLOOKUP('MS-Sang'!AJ9,'MS1'!$B$2:$F$100,5),"")</f>
        <v/>
      </c>
    </row>
    <row r="11" spans="1:37" ht="16.149999999999999" customHeight="1" thickBot="1" x14ac:dyDescent="0.3">
      <c r="A11" s="101"/>
      <c r="B11" s="102">
        <v>5</v>
      </c>
      <c r="C11" s="103" t="str">
        <f>SUBSTITUTE(IFERROR(IF('MS-Sang'!C10="CC","CC",VLOOKUP('MS-Sang'!C10,'MS1'!$B$2:$L$91,IF(PM!C8="TN",7,IF(PM!C8="DP",6,IF(PM!C8="SH",8,5))))),""),"GD:","KTPL:")</f>
        <v/>
      </c>
      <c r="D11" s="103" t="str">
        <f>SUBSTITUTE(IFERROR(IF('MS-Sang'!D10="CC","CC",VLOOKUP('MS-Sang'!D10,'MS1'!$B$2:$L$91,IF(PM!D8="TN",7,IF(PM!D8="DP",6,IF(PM!D8="SH",8,5))))),""),"GD:","KTPL:")</f>
        <v/>
      </c>
      <c r="E11" s="103" t="str">
        <f>SUBSTITUTE(IFERROR(IF('MS-Sang'!E10="CC","CC",VLOOKUP('MS-Sang'!E10,'MS1'!$B$2:$L$91,IF(PM!E8="TN",7,IF(PM!E8="DP",6,IF(PM!E8="SH",8,5))))),""),"GD:","KTPL:")</f>
        <v/>
      </c>
      <c r="F11" s="103" t="str">
        <f>SUBSTITUTE(IFERROR(IF('MS-Sang'!F10="CC","CC",VLOOKUP('MS-Sang'!F10,'MS1'!$B$2:$L$91,IF(PM!F8="TN",7,IF(PM!F8="DP",6,IF(PM!F8="SH",8,5))))),""),"GD:","KTPL:")</f>
        <v/>
      </c>
      <c r="G11" s="103" t="str">
        <f>SUBSTITUTE(IFERROR(IF('MS-Sang'!G10="CC","CC",VLOOKUP('MS-Sang'!G10,'MS1'!$B$2:$L$91,IF(PM!G8="TN",7,IF(PM!G8="DP",6,IF(PM!G8="SH",8,5))))),""),"GD:","KTPL:")</f>
        <v/>
      </c>
      <c r="H11" s="103" t="str">
        <f>SUBSTITUTE(IFERROR(IF('MS-Sang'!H10="CC","CC",VLOOKUP('MS-Sang'!H10,'MS1'!$B$2:$L$91,IF(PM!H8="TN",7,IF(PM!H8="DP",6,IF(PM!H8="SH",8,5))))),""),"GD:","KTPL:")</f>
        <v/>
      </c>
      <c r="I11" s="103" t="str">
        <f>SUBSTITUTE(IFERROR(IF('MS-Sang'!I10="CC","CC",VLOOKUP('MS-Sang'!I10,'MS1'!$B$2:$L$91,IF(PM!I8="TN",7,IF(PM!I8="DP",6,IF(PM!I8="SH",8,5))))),""),"GD:","KTPL:")</f>
        <v/>
      </c>
      <c r="J11" s="103" t="str">
        <f>SUBSTITUTE(IFERROR(IF('MS-Sang'!J10="CC","CC",VLOOKUP('MS-Sang'!J10,'MS1'!$B$2:$L$91,IF(PM!J8="TN",7,IF(PM!J8="DP",6,IF(PM!J8="SH",8,5))))),""),"GD:","KTPL:")</f>
        <v/>
      </c>
      <c r="K11" s="103" t="str">
        <f>SUBSTITUTE(IFERROR(IF('MS-Sang'!K10="CC","CC",VLOOKUP('MS-Sang'!K10,'MS1'!$B$2:$L$91,IF(PM!K8="TN",7,IF(PM!K8="DP",6,IF(PM!K8="SH",8,5))))),""),"GD:","KTPL:")</f>
        <v/>
      </c>
      <c r="L11" s="103" t="str">
        <f>SUBSTITUTE(IFERROR(IF('MS-Sang'!L10="CC","CC",VLOOKUP('MS-Sang'!L10,'MS1'!$B$2:$L$91,IF(PM!L8="TN",7,IF(PM!L8="DP",6,IF(PM!L8="SH",8,5))))),""),"GD:","KTPL:")</f>
        <v/>
      </c>
      <c r="M11" s="103" t="str">
        <f>SUBSTITUTE(IFERROR(IF('MS-Sang'!M10="CC","CC",VLOOKUP('MS-Sang'!M10,'MS1'!$B$2:$L$91,IF(PM!M8="TN",7,IF(PM!M8="DP",6,IF(PM!M8="SH",8,5))))),""),"GD:","KTPL:")</f>
        <v/>
      </c>
      <c r="N11" s="103" t="str">
        <f>IFERROR(IF('MS-Sang'!N10="CC","CC",VLOOKUP('MS-Sang'!N10,'MS1'!$B$2:$L$91,IF(PM!N8="TN",7,IF(PM!N8="DP",6,IF(PM!N8="SH",8,5))))),"")</f>
        <v/>
      </c>
      <c r="O11" s="103" t="str">
        <f>IFERROR(IF('MS-Sang'!O10="CC","CC",VLOOKUP('MS-Sang'!O10,'MS1'!$B$2:$L$91,IF(PM!O8="TN",7,IF(PM!O8="DP",6,IF(PM!O8="SH",8,5))))),"")</f>
        <v/>
      </c>
      <c r="P11" s="103" t="str">
        <f>IFERROR(IF('MS-Sang'!P10="CC","CC",VLOOKUP('MS-Sang'!P10,'MS1'!$B$2:$L$91,IF(PM!P8="TN",7,IF(PM!P8="DP",6,IF(PM!P8="SH",8,5))))),"")</f>
        <v/>
      </c>
      <c r="Q11" s="104" t="str">
        <f>IFERROR(IF('MS-Sang'!Q10="CC","CC",VLOOKUP('MS-Sang'!Q10,'MS1'!$B$2:$L$91,IF(PM!Q8="TN",7,IF(PM!Q8="DP",6,IF(PM!Q8="SH",8,5))))),"")</f>
        <v/>
      </c>
      <c r="R11" s="105" t="str">
        <f>IFERROR(IF('MS-Sang'!R10="CC","CC",VLOOKUP('MS-Sang'!R10,'MS1'!$B$2:$L$91,IF(PM!R8="TN",7,IF(PM!R8="DP",6,IF(PM!R8="SH",8,5))))),"")</f>
        <v/>
      </c>
      <c r="S11" s="103" t="str">
        <f>IFERROR(IF('MS-Sang'!S10="CC","CC",VLOOKUP('MS-Sang'!S10,'MS1'!$B$2:$L$91,IF(PM!S8="TN",7,IF(PM!S8="DP",6,IF(PM!S8="SH",8,5))))),"")</f>
        <v/>
      </c>
      <c r="T11" s="103" t="str">
        <f>IFERROR(IF('MS-Sang'!T10="CC","CC",VLOOKUP('MS-Sang'!T10,'MS1'!$B$2:$L$91,IF(PM!T8="TN",7,IF(PM!T8="DP",6,IF(PM!T8="SH",8,5))))),"")</f>
        <v/>
      </c>
      <c r="U11" s="103" t="str">
        <f>IFERROR(IF('MS-Sang'!U10="CC","CC",VLOOKUP('MS-Sang'!U10,'MS1'!$B$2:$L$91,IF(PM!U8="TN",7,IF(PM!U8="DP",6,IF(PM!U8="SH",8,5))))),"")</f>
        <v/>
      </c>
      <c r="V11" s="103" t="str">
        <f>IFERROR(IF('MS-Sang'!V10="CC","CC",VLOOKUP('MS-Sang'!V10,'MS1'!$B$2:$L$91,IF(PM!V8="TN",7,IF(PM!V8="DP",6,IF(PM!V8="SH",8,5))))),"")</f>
        <v/>
      </c>
      <c r="W11" s="103" t="str">
        <f>IFERROR(IF('MS-Sang'!W10="CC","CC",VLOOKUP('MS-Sang'!W10,'MS1'!$B$2:$L$91,IF(PM!W8="TN",7,IF(PM!W8="DP",6,IF(PM!W8="SH",8,5))))),"")</f>
        <v/>
      </c>
      <c r="X11" s="103" t="str">
        <f>IFERROR(IF('MS-Sang'!X10="CC","CC",VLOOKUP('MS-Sang'!X10,'MS1'!$B$2:$L$91,IF(PM!X8="TN",7,IF(PM!X8="DP",6,IF(PM!X8="SH",8,5))))),"")</f>
        <v/>
      </c>
      <c r="Y11" s="103" t="str">
        <f>IFERROR(IF('MS-Sang'!Y10="CC","CC",VLOOKUP('MS-Sang'!Y10,'MS1'!$B$2:$L$91,IF(PM!Y8="TN",7,IF(PM!Y8="DP",6,IF(PM!Y8="SH",8,5))))),"")</f>
        <v/>
      </c>
      <c r="Z11" s="103" t="str">
        <f>IFERROR(IF('MS-Sang'!Z10="CC","CC",VLOOKUP('MS-Sang'!Z10,'MS1'!$B$2:$L$91,IF(PM!Z8="TN",7,IF(PM!Z8="DP",6,IF(PM!Z8="SH",8,5))))),"")</f>
        <v/>
      </c>
      <c r="AA11" s="103" t="str">
        <f>IFERROR(IF('MS-Sang'!AA10="CC","CC",VLOOKUP('MS-Sang'!AA10,'MS1'!$B$2:$L$91,IF(PM!AA8="TN",7,IF(PM!AA8="DP",6,IF(PM!AA8="SH",8,5))))),"")</f>
        <v/>
      </c>
      <c r="AB11" s="103" t="str">
        <f>IFERROR(IF('MS-Sang'!AB10="CC","CC",VLOOKUP('MS-Sang'!AB10,'MS1'!$B$2:$L$91,IF(PM!AB8="TN",7,IF(PM!AB8="DP",6,IF(PM!AB8="SH",8,5))))),"")</f>
        <v/>
      </c>
      <c r="AC11" s="103" t="str">
        <f>IFERROR(IF('MS-Sang'!AC10="CC","CC",VLOOKUP('MS-Sang'!AC10,'MS1'!$B$2:$L$91,IF(PM!AC8="TN",7,IF(PM!AC8="DP",6,IF(PM!AC8="SH",8,5))))),"")</f>
        <v/>
      </c>
      <c r="AD11" s="103" t="str">
        <f>IFERROR(IF('MS-Sang'!AD10="CC","CC",VLOOKUP('MS-Sang'!AD10,'MS1'!$B$2:$L$91,IF(PM!AD8="TN",7,IF(PM!AD8="DP",6,IF(PM!AD8="SH",8,5))))),"")</f>
        <v/>
      </c>
      <c r="AE11" s="103" t="str">
        <f>IFERROR(IF('MS-Sang'!AE10="CC","CC",VLOOKUP('MS-Sang'!AE10,'MS1'!$B$2:$L$91,IF(PM!AE8="TN",7,IF(PM!AE8="DP",6,IF(PM!AE8="SH",8,5))))),"")</f>
        <v/>
      </c>
      <c r="AF11" s="103" t="str">
        <f>IFERROR(IF('MS-Sang'!AF10="CC","CC",VLOOKUP('MS-Sang'!AF10,'MS1'!$B$2:$L$91,IF(PM!AF8="TN",7,IF(PM!AF8="DP",6,IF(PM!AF8="SH",8,5))))),"")</f>
        <v/>
      </c>
      <c r="AG11" s="103" t="str">
        <f>IFERROR(IF('MS-Sang'!AG10="CC","CC",VLOOKUP('MS-Sang'!AG10,'MS1'!$B$2:$L$91,IF(PM!AG8="TN",7,IF(PM!AG8="DP",6,IF(PM!AG8="SH",8,5))))),"")</f>
        <v/>
      </c>
      <c r="AH11" s="103" t="str">
        <f>IFERROR(IF('MS-Sang'!AH10="CC","CC",VLOOKUP('MS-Sang'!AH10,'MS1'!$B$2:$L$91,IF(PM!AH8="TN",7,IF(PM!AH8="DP",6,IF(PM!AH8="SH",8,5))))),"")</f>
        <v/>
      </c>
      <c r="AI11" s="103" t="str">
        <f>IF(LEFT(MSS!AI11:AR11,3)="SH:","SH:"&amp;VLOOKUP(RIGHT(MSS!AI11:AR11,LEN(MSS!AI11:AR11)-3),'MS1'!$B$2:$D$80,3),IF('MS-Sang'!AI10&lt;&gt;"",VLOOKUP('MS-Sang'!AI10,'MS1'!$B$2:$F$83,5),""))</f>
        <v/>
      </c>
      <c r="AJ11" s="96" t="str">
        <f>IF('MS-Sang'!AJ10&lt;&gt;"",VLOOKUP('MS-Sang'!AJ10,'MS1'!$B$2:$F$100,5),"")</f>
        <v/>
      </c>
    </row>
    <row r="12" spans="1:37" ht="16.149999999999999" customHeight="1" x14ac:dyDescent="0.25">
      <c r="A12" s="90"/>
      <c r="B12" s="91">
        <v>1</v>
      </c>
      <c r="C12" s="95" t="str">
        <f>SUBSTITUTE(IFERROR(IF('MS-Sang'!C11="CC","CC",VLOOKUP('MS-Sang'!C11,'MS1'!$B$2:$L$91,IF(PM!C9="TN",7,IF(PM!C9="DP",6,IF(PM!C9="SH",8,5))))),""),"GD:","KTPL:")</f>
        <v>Toán: Trang</v>
      </c>
      <c r="D12" s="95" t="str">
        <f>SUBSTITUTE(IFERROR(IF('MS-Sang'!D11="CC","CC",VLOOKUP('MS-Sang'!D11,'MS1'!$B$2:$L$91,IF(PM!D9="TN",7,IF(PM!D9="DP",6,IF(PM!D9="SH",8,5))))),""),"GD:","KTPL:")</f>
        <v>Văn: N.Hoài</v>
      </c>
      <c r="E12" s="95" t="str">
        <f>SUBSTITUTE(IFERROR(IF('MS-Sang'!E11="CC","CC",VLOOKUP('MS-Sang'!E11,'MS1'!$B$2:$L$91,IF(PM!E9="TN",7,IF(PM!E9="DP",6,IF(PM!E9="SH",8,5))))),""),"GD:","KTPL:")</f>
        <v>Tin: Vừa</v>
      </c>
      <c r="F12" s="95" t="str">
        <f>SUBSTITUTE(IFERROR(IF('MS-Sang'!F11="CC","CC",VLOOKUP('MS-Sang'!F11,'MS1'!$B$2:$L$91,IF(PM!F9="TN",7,IF(PM!F9="DP",6,IF(PM!F9="SH",8,5))))),""),"GD:","KTPL:")</f>
        <v>NN: Thủy</v>
      </c>
      <c r="G12" s="95" t="str">
        <f>SUBSTITUTE(IFERROR(IF('MS-Sang'!G11="CC","CC",VLOOKUP('MS-Sang'!G11,'MS1'!$B$2:$L$91,IF(PM!G9="TN",7,IF(PM!G9="DP",6,IF(PM!G9="SH",8,5))))),""),"GD:","KTPL:")</f>
        <v>Văn: Phương</v>
      </c>
      <c r="H12" s="95" t="str">
        <f>SUBSTITUTE(IFERROR(IF('MS-Sang'!H11="CC","CC",VLOOKUP('MS-Sang'!H11,'MS1'!$B$2:$L$91,IF(PM!H9="TN",7,IF(PM!H9="DP",6,IF(PM!H9="SH",8,5))))),""),"GD:","KTPL:")</f>
        <v>Sử: Xuân</v>
      </c>
      <c r="I12" s="95" t="str">
        <f>SUBSTITUTE(IFERROR(IF('MS-Sang'!I11="CC","CC",VLOOKUP('MS-Sang'!I11,'MS1'!$B$2:$L$91,IF(PM!I9="TN",7,IF(PM!I9="DP",6,IF(PM!I9="SH",8,5))))),""),"GD:","KTPL:")</f>
        <v>Tin: Sơn</v>
      </c>
      <c r="J12" s="95" t="str">
        <f>SUBSTITUTE(IFERROR(IF('MS-Sang'!J11="CC","CC",VLOOKUP('MS-Sang'!J11,'MS1'!$B$2:$L$91,IF(PM!J9="TN",7,IF(PM!J9="DP",6,IF(PM!J9="SH",8,5))))),""),"GD:","KTPL:")</f>
        <v>Địa: Hướng</v>
      </c>
      <c r="K12" s="95" t="str">
        <f>SUBSTITUTE(IFERROR(IF('MS-Sang'!K11="CC","CC",VLOOKUP('MS-Sang'!K11,'MS1'!$B$2:$L$91,IF(PM!K9="TN",7,IF(PM!K9="DP",6,IF(PM!K9="SH",8,5))))),""),"GD:","KTPL:")</f>
        <v>Toán: Duyến</v>
      </c>
      <c r="L12" s="95" t="str">
        <f>SUBSTITUTE(IFERROR(IF('MS-Sang'!L11="CC","CC",VLOOKUP('MS-Sang'!L11,'MS1'!$B$2:$L$91,IF(PM!L9="TN",7,IF(PM!L9="DP",6,IF(PM!L9="SH",8,5))))),""),"GD:","KTPL:")</f>
        <v>Toán: Yếm</v>
      </c>
      <c r="M12" s="95" t="str">
        <f>SUBSTITUTE(IFERROR(IF('MS-Sang'!M11="CC","CC",VLOOKUP('MS-Sang'!M11,'MS1'!$B$2:$L$91,IF(PM!M9="TN",7,IF(PM!M9="DP",6,IF(PM!M9="SH",8,5))))),""),"GD:","KTPL:")</f>
        <v>NN: Nghĩa</v>
      </c>
      <c r="N12" s="95" t="str">
        <f>IFERROR(IF('MS-Sang'!N11="CC","CC",VLOOKUP('MS-Sang'!N11,'MS1'!$B$2:$L$91,IF(PM!N9="TN",7,IF(PM!N9="DP",6,IF(PM!N9="SH",8,5))))),"")</f>
        <v>NN: Diệu</v>
      </c>
      <c r="O12" s="95" t="str">
        <f>IFERROR(IF('MS-Sang'!O11="CC","CC",VLOOKUP('MS-Sang'!O11,'MS1'!$B$2:$L$91,IF(PM!O9="TN",7,IF(PM!O9="DP",6,IF(PM!O9="SH",8,5))))),"")</f>
        <v>Văn: Mai</v>
      </c>
      <c r="P12" s="95" t="str">
        <f>IFERROR(IF('MS-Sang'!P11="CC","CC",VLOOKUP('MS-Sang'!P11,'MS1'!$B$2:$L$91,IF(PM!P9="TN",7,IF(PM!P9="DP",6,IF(PM!P9="SH",8,5))))),"")</f>
        <v>Toán: Long</v>
      </c>
      <c r="Q12" s="106" t="str">
        <f>IFERROR(IF('MS-Sang'!Q11="CC","CC",VLOOKUP('MS-Sang'!Q11,'MS1'!$B$2:$L$91,IF(PM!Q9="TN",7,IF(PM!Q9="DP",6,IF(PM!Q9="SH",8,5))))),"")</f>
        <v>GD: Linh</v>
      </c>
      <c r="R12" s="94" t="str">
        <f>IFERROR(IF('MS-Sang'!R11="CC","CC",VLOOKUP('MS-Sang'!R11,'MS1'!$B$2:$L$91,IF(PM!R9="TN",7,IF(PM!R9="DP",6,IF(PM!R9="SH",8,5))))),"")</f>
        <v>Văn: M.Giang</v>
      </c>
      <c r="S12" s="95" t="str">
        <f>IFERROR(IF('MS-Sang'!S11="CC","CC",VLOOKUP('MS-Sang'!S11,'MS1'!$B$2:$L$91,IF(PM!S9="TN",7,IF(PM!S9="DP",6,IF(PM!S9="SH",8,5))))),"")</f>
        <v>Lý: Bảy</v>
      </c>
      <c r="T12" s="95" t="str">
        <f>IFERROR(IF('MS-Sang'!T11="CC","CC",VLOOKUP('MS-Sang'!T11,'MS1'!$B$2:$L$91,IF(PM!T9="TN",7,IF(PM!T9="DP",6,IF(PM!T9="SH",8,5))))),"")</f>
        <v>GD: Phúc</v>
      </c>
      <c r="U12" s="95" t="str">
        <f>IFERROR(IF('MS-Sang'!U11="CC","CC",VLOOKUP('MS-Sang'!U11,'MS1'!$B$2:$L$91,IF(PM!U9="TN",7,IF(PM!U9="DP",6,IF(PM!U9="SH",8,5))))),"")</f>
        <v>Toán: Vũ</v>
      </c>
      <c r="V12" s="95" t="str">
        <f>IFERROR(IF('MS-Sang'!V11="CC","CC",VLOOKUP('MS-Sang'!V11,'MS1'!$B$2:$L$91,IF(PM!V9="TN",7,IF(PM!V9="DP",6,IF(PM!V9="SH",8,5))))),"")</f>
        <v>NN: Hiệp</v>
      </c>
      <c r="W12" s="95" t="str">
        <f>IFERROR(IF('MS-Sang'!W11="CC","CC",VLOOKUP('MS-Sang'!W11,'MS1'!$B$2:$L$91,IF(PM!W9="TN",7,IF(PM!W9="DP",6,IF(PM!W9="SH",8,5))))),"")</f>
        <v>Văn: V.Giang</v>
      </c>
      <c r="X12" s="95" t="str">
        <f>IFERROR(IF('MS-Sang'!X11="CC","CC",VLOOKUP('MS-Sang'!X11,'MS1'!$B$2:$L$91,IF(PM!X9="TN",7,IF(PM!X9="DP",6,IF(PM!X9="SH",8,5))))),"")</f>
        <v>NN: Thơm</v>
      </c>
      <c r="Y12" s="95" t="str">
        <f>IFERROR(IF('MS-Sang'!Y11="CC","CC",VLOOKUP('MS-Sang'!Y11,'MS1'!$B$2:$L$91,IF(PM!Y9="TN",7,IF(PM!Y9="DP",6,IF(PM!Y9="SH",8,5))))),"")</f>
        <v>GD: Nam</v>
      </c>
      <c r="Z12" s="95" t="str">
        <f>IFERROR(IF('MS-Sang'!Z11="CC","CC",VLOOKUP('MS-Sang'!Z11,'MS1'!$B$2:$L$91,IF(PM!Z9="TN",7,IF(PM!Z9="DP",6,IF(PM!Z9="SH",8,5))))),"")</f>
        <v>Văn: V.Anh</v>
      </c>
      <c r="AA12" s="95" t="str">
        <f>IFERROR(IF('MS-Sang'!AA11="CC","CC",VLOOKUP('MS-Sang'!AA11,'MS1'!$B$2:$L$91,IF(PM!AA9="TN",7,IF(PM!AA9="DP",6,IF(PM!AA9="SH",8,5))))),"")</f>
        <v>Hóa: Tuấn</v>
      </c>
      <c r="AB12" s="95" t="str">
        <f>IFERROR(IF('MS-Sang'!AB11="CC","CC",VLOOKUP('MS-Sang'!AB11,'MS1'!$B$2:$L$91,IF(PM!AB9="TN",7,IF(PM!AB9="DP",6,IF(PM!AB9="SH",8,5))))),"")</f>
        <v>Toán: Nhơn</v>
      </c>
      <c r="AC12" s="95" t="str">
        <f>IFERROR(IF('MS-Sang'!AC11="CC","CC",VLOOKUP('MS-Sang'!AC11,'MS1'!$B$2:$L$91,IF(PM!AC9="TN",7,IF(PM!AC9="DP",6,IF(PM!AC9="SH",8,5))))),"")</f>
        <v>Toán: Nhân</v>
      </c>
      <c r="AD12" s="95" t="str">
        <f>IFERROR(IF('MS-Sang'!AD11="CC","CC",VLOOKUP('MS-Sang'!AD11,'MS1'!$B$2:$L$91,IF(PM!AD9="TN",7,IF(PM!AD9="DP",6,IF(PM!AD9="SH",8,5))))),"")</f>
        <v>Lý: Tám</v>
      </c>
      <c r="AE12" s="95" t="str">
        <f>IFERROR(IF('MS-Sang'!AE11="CC","CC",VLOOKUP('MS-Sang'!AE11,'MS1'!$B$2:$L$91,IF(PM!AE9="TN",7,IF(PM!AE9="DP",6,IF(PM!AE9="SH",8,5))))),"")</f>
        <v>Sinh: Hiền</v>
      </c>
      <c r="AF12" s="95" t="str">
        <f>IFERROR(IF('MS-Sang'!AF11="CC","CC",VLOOKUP('MS-Sang'!AF11,'MS1'!$B$2:$L$91,IF(PM!AF9="TN",7,IF(PM!AF9="DP",6,IF(PM!AF9="SH",8,5))))),"")</f>
        <v>Sử: Thoa</v>
      </c>
      <c r="AG12" s="95" t="str">
        <f>IFERROR(IF('MS-Sang'!AG11="CC","CC",VLOOKUP('MS-Sang'!AG11,'MS1'!$B$2:$L$91,IF(PM!AG9="TN",7,IF(PM!AG9="DP",6,IF(PM!AG9="SH",8,5))))),"")</f>
        <v>CN: Thanh</v>
      </c>
      <c r="AH12" s="95" t="str">
        <f>IFERROR(IF('MS-Sang'!AH11="CC","CC",VLOOKUP('MS-Sang'!AH11,'MS1'!$B$2:$L$91,IF(PM!AH9="TN",7,IF(PM!AH9="DP",6,IF(PM!AH9="SH",8,5))))),"")</f>
        <v>Tin: Sỹ</v>
      </c>
      <c r="AI12" s="95" t="str">
        <f>IF(LEFT(MSS!AI12:AR12,3)="SH:","SH:"&amp;VLOOKUP(RIGHT(MSS!AI12:AR12,LEN(MSS!AI12:AR12)-3),'MS1'!$B$2:$D$80,3),IF('MS-Sang'!AI11&lt;&gt;"",VLOOKUP('MS-Sang'!AI11,'MS1'!$B$2:$F$83,5),""))</f>
        <v/>
      </c>
      <c r="AJ12" s="96" t="str">
        <f>IF('MS-Sang'!AJ11&lt;&gt;"",VLOOKUP('MS-Sang'!AJ11,'MS1'!$B$2:$F$100,5),"")</f>
        <v/>
      </c>
    </row>
    <row r="13" spans="1:37" ht="16.149999999999999" customHeight="1" x14ac:dyDescent="0.25">
      <c r="A13" s="97"/>
      <c r="B13" s="98">
        <v>2</v>
      </c>
      <c r="C13" s="92" t="str">
        <f>SUBSTITUTE(IFERROR(IF('MS-Sang'!C12="CC","CC",VLOOKUP('MS-Sang'!C12,'MS1'!$B$2:$L$91,IF(PM!C10="TN",7,IF(PM!C10="DP",6,IF(PM!C10="SH",8,5))))),""),"GD:","KTPL:")</f>
        <v>Sinh: Hương</v>
      </c>
      <c r="D13" s="92" t="str">
        <f>SUBSTITUTE(IFERROR(IF('MS-Sang'!D12="CC","CC",VLOOKUP('MS-Sang'!D12,'MS1'!$B$2:$L$91,IF(PM!D10="TN",7,IF(PM!D10="DP",6,IF(PM!D10="SH",8,5))))),""),"GD:","KTPL:")</f>
        <v>Sử: Duyên</v>
      </c>
      <c r="E13" s="92" t="str">
        <f>SUBSTITUTE(IFERROR(IF('MS-Sang'!E12="CC","CC",VLOOKUP('MS-Sang'!E12,'MS1'!$B$2:$L$91,IF(PM!E10="TN",7,IF(PM!E10="DP",6,IF(PM!E10="SH",8,5))))),""),"GD:","KTPL:")</f>
        <v>NN: Thủy</v>
      </c>
      <c r="F13" s="92" t="str">
        <f>SUBSTITUTE(IFERROR(IF('MS-Sang'!F12="CC","CC",VLOOKUP('MS-Sang'!F12,'MS1'!$B$2:$L$91,IF(PM!F10="TN",7,IF(PM!F10="DP",6,IF(PM!F10="SH",8,5))))),""),"GD:","KTPL:")</f>
        <v>Sinh: Thành</v>
      </c>
      <c r="G13" s="92" t="str">
        <f>SUBSTITUTE(IFERROR(IF('MS-Sang'!G12="CC","CC",VLOOKUP('MS-Sang'!G12,'MS1'!$B$2:$L$91,IF(PM!G10="TN",7,IF(PM!G10="DP",6,IF(PM!G10="SH",8,5))))),""),"GD:","KTPL:")</f>
        <v>Sử: Xuân</v>
      </c>
      <c r="H13" s="92" t="str">
        <f>SUBSTITUTE(IFERROR(IF('MS-Sang'!H12="CC","CC",VLOOKUP('MS-Sang'!H12,'MS1'!$B$2:$L$91,IF(PM!H10="TN",7,IF(PM!H10="DP",6,IF(PM!H10="SH",8,5))))),""),"GD:","KTPL:")</f>
        <v>Văn: Hiểu</v>
      </c>
      <c r="I13" s="92" t="str">
        <f>SUBSTITUTE(IFERROR(IF('MS-Sang'!I12="CC","CC",VLOOKUP('MS-Sang'!I12,'MS1'!$B$2:$L$91,IF(PM!I10="TN",7,IF(PM!I10="DP",6,IF(PM!I10="SH",8,5))))),""),"GD:","KTPL:")</f>
        <v>Địa: Hướng</v>
      </c>
      <c r="J13" s="92" t="str">
        <f>SUBSTITUTE(IFERROR(IF('MS-Sang'!J12="CC","CC",VLOOKUP('MS-Sang'!J12,'MS1'!$B$2:$L$91,IF(PM!J10="TN",7,IF(PM!J10="DP",6,IF(PM!J10="SH",8,5))))),""),"GD:","KTPL:")</f>
        <v>Văn: Vân</v>
      </c>
      <c r="K13" s="92" t="str">
        <f>SUBSTITUTE(IFERROR(IF('MS-Sang'!K12="CC","CC",VLOOKUP('MS-Sang'!K12,'MS1'!$B$2:$L$91,IF(PM!K10="TN",7,IF(PM!K10="DP",6,IF(PM!K10="SH",8,5))))),""),"GD:","KTPL:")</f>
        <v>Toán: Duyến</v>
      </c>
      <c r="L13" s="92" t="str">
        <f>SUBSTITUTE(IFERROR(IF('MS-Sang'!L12="CC","CC",VLOOKUP('MS-Sang'!L12,'MS1'!$B$2:$L$91,IF(PM!L10="TN",7,IF(PM!L10="DP",6,IF(PM!L10="SH",8,5))))),""),"GD:","KTPL:")</f>
        <v>Toán: Yếm</v>
      </c>
      <c r="M13" s="92" t="str">
        <f>SUBSTITUTE(IFERROR(IF('MS-Sang'!M12="CC","CC",VLOOKUP('MS-Sang'!M12,'MS1'!$B$2:$L$91,IF(PM!M10="TN",7,IF(PM!M10="DP",6,IF(PM!M10="SH",8,5))))),""),"GD:","KTPL:")</f>
        <v>Sử: Loan</v>
      </c>
      <c r="N13" s="92" t="str">
        <f>IFERROR(IF('MS-Sang'!N12="CC","CC",VLOOKUP('MS-Sang'!N12,'MS1'!$B$2:$L$91,IF(PM!N10="TN",7,IF(PM!N10="DP",6,IF(PM!N10="SH",8,5))))),"")</f>
        <v>Văn: Phương</v>
      </c>
      <c r="O13" s="92" t="str">
        <f>IFERROR(IF('MS-Sang'!O12="CC","CC",VLOOKUP('MS-Sang'!O12,'MS1'!$B$2:$L$91,IF(PM!O10="TN",7,IF(PM!O10="DP",6,IF(PM!O10="SH",8,5))))),"")</f>
        <v>Văn: Mai</v>
      </c>
      <c r="P13" s="92" t="str">
        <f>IFERROR(IF('MS-Sang'!P12="CC","CC",VLOOKUP('MS-Sang'!P12,'MS1'!$B$2:$L$91,IF(PM!P10="TN",7,IF(PM!P10="DP",6,IF(PM!P10="SH",8,5))))),"")</f>
        <v>NN: Diệu</v>
      </c>
      <c r="Q13" s="93" t="str">
        <f>IFERROR(IF('MS-Sang'!Q12="CC","CC",VLOOKUP('MS-Sang'!Q12,'MS1'!$B$2:$L$91,IF(PM!Q10="TN",7,IF(PM!Q10="DP",6,IF(PM!Q10="SH",8,5))))),"")</f>
        <v>Văn: N.Hoài</v>
      </c>
      <c r="R13" s="99" t="str">
        <f>IFERROR(IF('MS-Sang'!R12="CC","CC",VLOOKUP('MS-Sang'!R12,'MS1'!$B$2:$L$91,IF(PM!R10="TN",7,IF(PM!R10="DP",6,IF(PM!R10="SH",8,5))))),"")</f>
        <v>GD: Phúc</v>
      </c>
      <c r="S13" s="92" t="str">
        <f>IFERROR(IF('MS-Sang'!S12="CC","CC",VLOOKUP('MS-Sang'!S12,'MS1'!$B$2:$L$91,IF(PM!S10="TN",7,IF(PM!S10="DP",6,IF(PM!S10="SH",8,5))))),"")</f>
        <v>Hóa: Hòa</v>
      </c>
      <c r="T13" s="92" t="str">
        <f>IFERROR(IF('MS-Sang'!T12="CC","CC",VLOOKUP('MS-Sang'!T12,'MS1'!$B$2:$L$91,IF(PM!T10="TN",7,IF(PM!T10="DP",6,IF(PM!T10="SH",8,5))))),"")</f>
        <v>Lý: Bảy</v>
      </c>
      <c r="U13" s="92" t="str">
        <f>IFERROR(IF('MS-Sang'!U12="CC","CC",VLOOKUP('MS-Sang'!U12,'MS1'!$B$2:$L$91,IF(PM!U10="TN",7,IF(PM!U10="DP",6,IF(PM!U10="SH",8,5))))),"")</f>
        <v>Văn: M.Giang</v>
      </c>
      <c r="V13" s="92" t="str">
        <f>IFERROR(IF('MS-Sang'!V12="CC","CC",VLOOKUP('MS-Sang'!V12,'MS1'!$B$2:$L$91,IF(PM!V10="TN",7,IF(PM!V10="DP",6,IF(PM!V10="SH",8,5))))),"")</f>
        <v>GD: Nam</v>
      </c>
      <c r="W13" s="92" t="str">
        <f>IFERROR(IF('MS-Sang'!W12="CC","CC",VLOOKUP('MS-Sang'!W12,'MS1'!$B$2:$L$91,IF(PM!W10="TN",7,IF(PM!W10="DP",6,IF(PM!W10="SH",8,5))))),"")</f>
        <v>Văn: V.Giang</v>
      </c>
      <c r="X13" s="92" t="str">
        <f>IFERROR(IF('MS-Sang'!X12="CC","CC",VLOOKUP('MS-Sang'!X12,'MS1'!$B$2:$L$91,IF(PM!X10="TN",7,IF(PM!X10="DP",6,IF(PM!X10="SH",8,5))))),"")</f>
        <v>Sinh: Hiền</v>
      </c>
      <c r="Y13" s="92" t="str">
        <f>IFERROR(IF('MS-Sang'!Y12="CC","CC",VLOOKUP('MS-Sang'!Y12,'MS1'!$B$2:$L$91,IF(PM!Y10="TN",7,IF(PM!Y10="DP",6,IF(PM!Y10="SH",8,5))))),"")</f>
        <v>NN: Thơm</v>
      </c>
      <c r="Z13" s="92" t="str">
        <f>IFERROR(IF('MS-Sang'!Z12="CC","CC",VLOOKUP('MS-Sang'!Z12,'MS1'!$B$2:$L$91,IF(PM!Z10="TN",7,IF(PM!Z10="DP",6,IF(PM!Z10="SH",8,5))))),"")</f>
        <v>Toán: Thúy</v>
      </c>
      <c r="AA13" s="92" t="str">
        <f>IFERROR(IF('MS-Sang'!AA12="CC","CC",VLOOKUP('MS-Sang'!AA12,'MS1'!$B$2:$L$91,IF(PM!AA10="TN",7,IF(PM!AA10="DP",6,IF(PM!AA10="SH",8,5))))),"")</f>
        <v>Lý: Tám</v>
      </c>
      <c r="AB13" s="92" t="str">
        <f>IFERROR(IF('MS-Sang'!AB12="CC","CC",VLOOKUP('MS-Sang'!AB12,'MS1'!$B$2:$L$91,IF(PM!AB10="TN",7,IF(PM!AB10="DP",6,IF(PM!AB10="SH",8,5))))),"")</f>
        <v>Hóa: Chung</v>
      </c>
      <c r="AC13" s="92" t="str">
        <f>IFERROR(IF('MS-Sang'!AC12="CC","CC",VLOOKUP('MS-Sang'!AC12,'MS1'!$B$2:$L$91,IF(PM!AC10="TN",7,IF(PM!AC10="DP",6,IF(PM!AC10="SH",8,5))))),"")</f>
        <v>NN: Hiệp</v>
      </c>
      <c r="AD13" s="92" t="str">
        <f>IFERROR(IF('MS-Sang'!AD12="CC","CC",VLOOKUP('MS-Sang'!AD12,'MS1'!$B$2:$L$91,IF(PM!AD10="TN",7,IF(PM!AD10="DP",6,IF(PM!AD10="SH",8,5))))),"")</f>
        <v>Văn: V.Anh</v>
      </c>
      <c r="AE13" s="92" t="str">
        <f>IFERROR(IF('MS-Sang'!AE12="CC","CC",VLOOKUP('MS-Sang'!AE12,'MS1'!$B$2:$L$91,IF(PM!AE10="TN",7,IF(PM!AE10="DP",6,IF(PM!AE10="SH",8,5))))),"")</f>
        <v>Sử: Thoa</v>
      </c>
      <c r="AF13" s="92" t="str">
        <f>IFERROR(IF('MS-Sang'!AF12="CC","CC",VLOOKUP('MS-Sang'!AF12,'MS1'!$B$2:$L$91,IF(PM!AF10="TN",7,IF(PM!AF10="DP",6,IF(PM!AF10="SH",8,5))))),"")</f>
        <v>Toán: Nhân</v>
      </c>
      <c r="AG13" s="92" t="str">
        <f>IFERROR(IF('MS-Sang'!AG12="CC","CC",VLOOKUP('MS-Sang'!AG12,'MS1'!$B$2:$L$91,IF(PM!AG10="TN",7,IF(PM!AG10="DP",6,IF(PM!AG10="SH",8,5))))),"")</f>
        <v>Địa: Lưu</v>
      </c>
      <c r="AH13" s="92" t="str">
        <f>IFERROR(IF('MS-Sang'!AH12="CC","CC",VLOOKUP('MS-Sang'!AH12,'MS1'!$B$2:$L$91,IF(PM!AH10="TN",7,IF(PM!AH10="DP",6,IF(PM!AH10="SH",8,5))))),"")</f>
        <v>CN: Thanh</v>
      </c>
      <c r="AI13" s="92" t="str">
        <f>IF(LEFT(MSS!AI13:AR13,3)="SH:","SH:"&amp;VLOOKUP(RIGHT(MSS!AI13:AR13,LEN(MSS!AI13:AR13)-3),'MS1'!$B$2:$D$80,3),IF('MS-Sang'!AI12&lt;&gt;"",VLOOKUP('MS-Sang'!AI12,'MS1'!$B$2:$F$83,5),""))</f>
        <v/>
      </c>
      <c r="AJ13" s="96" t="str">
        <f>IF('MS-Sang'!AJ12&lt;&gt;"",VLOOKUP('MS-Sang'!AJ12,'MS1'!$B$2:$F$100,5),"")</f>
        <v/>
      </c>
    </row>
    <row r="14" spans="1:37" ht="16.149999999999999" customHeight="1" x14ac:dyDescent="0.25">
      <c r="A14" s="100">
        <v>3</v>
      </c>
      <c r="B14" s="98">
        <v>3</v>
      </c>
      <c r="C14" s="92" t="str">
        <f>SUBSTITUTE(IFERROR(IF('MS-Sang'!C13="CC","CC",VLOOKUP('MS-Sang'!C13,'MS1'!$B$2:$L$91,IF(PM!C11="TN",7,IF(PM!C11="DP",6,IF(PM!C11="SH",8,5))))),""),"GD:","KTPL:")</f>
        <v>Sinh: Hương</v>
      </c>
      <c r="D14" s="92" t="str">
        <f>SUBSTITUTE(IFERROR(IF('MS-Sang'!D13="CC","CC",VLOOKUP('MS-Sang'!D13,'MS1'!$B$2:$L$91,IF(PM!D11="TN",7,IF(PM!D11="DP",6,IF(PM!D11="SH",8,5))))),""),"GD:","KTPL:")</f>
        <v>Toán: Long</v>
      </c>
      <c r="E14" s="92" t="str">
        <f>SUBSTITUTE(IFERROR(IF('MS-Sang'!E13="CC","CC",VLOOKUP('MS-Sang'!E13,'MS1'!$B$2:$L$91,IF(PM!E11="TN",7,IF(PM!E11="DP",6,IF(PM!E11="SH",8,5))))),""),"GD:","KTPL:")</f>
        <v>Sử: Loan</v>
      </c>
      <c r="F14" s="92" t="str">
        <f>SUBSTITUTE(IFERROR(IF('MS-Sang'!F13="CC","CC",VLOOKUP('MS-Sang'!F13,'MS1'!$B$2:$L$91,IF(PM!F11="TN",7,IF(PM!F11="DP",6,IF(PM!F11="SH",8,5))))),""),"GD:","KTPL:")</f>
        <v>Tin: Sơn</v>
      </c>
      <c r="G14" s="92" t="str">
        <f>SUBSTITUTE(IFERROR(IF('MS-Sang'!G13="CC","CC",VLOOKUP('MS-Sang'!G13,'MS1'!$B$2:$L$91,IF(PM!G11="TN",7,IF(PM!G11="DP",6,IF(PM!G11="SH",8,5))))),""),"GD:","KTPL:")</f>
        <v>Tin: Sỹ</v>
      </c>
      <c r="H14" s="92" t="str">
        <f>SUBSTITUTE(IFERROR(IF('MS-Sang'!H13="CC","CC",VLOOKUP('MS-Sang'!H13,'MS1'!$B$2:$L$91,IF(PM!H11="TN",7,IF(PM!H11="DP",6,IF(PM!H11="SH",8,5))))),""),"GD:","KTPL:")</f>
        <v>Văn: Hiểu</v>
      </c>
      <c r="I14" s="92" t="str">
        <f>SUBSTITUTE(IFERROR(IF('MS-Sang'!I13="CC","CC",VLOOKUP('MS-Sang'!I13,'MS1'!$B$2:$L$91,IF(PM!I11="TN",7,IF(PM!I11="DP",6,IF(PM!I11="SH",8,5))))),""),"GD:","KTPL:")</f>
        <v>Toán: Nhơn</v>
      </c>
      <c r="J14" s="92" t="str">
        <f>SUBSTITUTE(IFERROR(IF('MS-Sang'!J13="CC","CC",VLOOKUP('MS-Sang'!J13,'MS1'!$B$2:$L$91,IF(PM!J11="TN",7,IF(PM!J11="DP",6,IF(PM!J11="SH",8,5))))),""),"GD:","KTPL:")</f>
        <v>Tin: Vừa</v>
      </c>
      <c r="K14" s="92" t="str">
        <f>SUBSTITUTE(IFERROR(IF('MS-Sang'!K13="CC","CC",VLOOKUP('MS-Sang'!K13,'MS1'!$B$2:$L$91,IF(PM!K11="TN",7,IF(PM!K11="DP",6,IF(PM!K11="SH",8,5))))),""),"GD:","KTPL:")</f>
        <v>Địa: Hướng</v>
      </c>
      <c r="L14" s="92" t="str">
        <f>SUBSTITUTE(IFERROR(IF('MS-Sang'!L13="CC","CC",VLOOKUP('MS-Sang'!L13,'MS1'!$B$2:$L$91,IF(PM!L11="TN",7,IF(PM!L11="DP",6,IF(PM!L11="SH",8,5))))),""),"GD:","KTPL:")</f>
        <v>NN: Nghĩa</v>
      </c>
      <c r="M14" s="92" t="str">
        <f>SUBSTITUTE(IFERROR(IF('MS-Sang'!M13="CC","CC",VLOOKUP('MS-Sang'!M13,'MS1'!$B$2:$L$91,IF(PM!M11="TN",7,IF(PM!M11="DP",6,IF(PM!M11="SH",8,5))))),""),"GD:","KTPL:")</f>
        <v>Toán: Duyến</v>
      </c>
      <c r="N14" s="92" t="str">
        <f>IFERROR(IF('MS-Sang'!N13="CC","CC",VLOOKUP('MS-Sang'!N13,'MS1'!$B$2:$L$91,IF(PM!N11="TN",7,IF(PM!N11="DP",6,IF(PM!N11="SH",8,5))))),"")</f>
        <v>Văn: Phương</v>
      </c>
      <c r="O14" s="92" t="str">
        <f>IFERROR(IF('MS-Sang'!O13="CC","CC",VLOOKUP('MS-Sang'!O13,'MS1'!$B$2:$L$91,IF(PM!O11="TN",7,IF(PM!O11="DP",6,IF(PM!O11="SH",8,5))))),"")</f>
        <v>Toán: Trang</v>
      </c>
      <c r="P14" s="92" t="str">
        <f>IFERROR(IF('MS-Sang'!P13="CC","CC",VLOOKUP('MS-Sang'!P13,'MS1'!$B$2:$L$91,IF(PM!P11="TN",7,IF(PM!P11="DP",6,IF(PM!P11="SH",8,5))))),"")</f>
        <v>GD: Linh</v>
      </c>
      <c r="Q14" s="93" t="str">
        <f>IFERROR(IF('MS-Sang'!Q13="CC","CC",VLOOKUP('MS-Sang'!Q13,'MS1'!$B$2:$L$91,IF(PM!Q11="TN",7,IF(PM!Q11="DP",6,IF(PM!Q11="SH",8,5))))),"")</f>
        <v>NN: Diệu</v>
      </c>
      <c r="R14" s="99" t="str">
        <f>IFERROR(IF('MS-Sang'!R13="CC","CC",VLOOKUP('MS-Sang'!R13,'MS1'!$B$2:$L$91,IF(PM!R11="TN",7,IF(PM!R11="DP",6,IF(PM!R11="SH",8,5))))),"")</f>
        <v>CN: Bền</v>
      </c>
      <c r="S14" s="92" t="str">
        <f>IFERROR(IF('MS-Sang'!S13="CC","CC",VLOOKUP('MS-Sang'!S13,'MS1'!$B$2:$L$91,IF(PM!S11="TN",7,IF(PM!S11="DP",6,IF(PM!S11="SH",8,5))))),"")</f>
        <v>Sinh: Hiền</v>
      </c>
      <c r="T14" s="92" t="str">
        <f>IFERROR(IF('MS-Sang'!T13="CC","CC",VLOOKUP('MS-Sang'!T13,'MS1'!$B$2:$L$91,IF(PM!T11="TN",7,IF(PM!T11="DP",6,IF(PM!T11="SH",8,5))))),"")</f>
        <v>Địa: Lưu</v>
      </c>
      <c r="U14" s="92" t="str">
        <f>IFERROR(IF('MS-Sang'!U13="CC","CC",VLOOKUP('MS-Sang'!U13,'MS1'!$B$2:$L$91,IF(PM!U11="TN",7,IF(PM!U11="DP",6,IF(PM!U11="SH",8,5))))),"")</f>
        <v>Văn: M.Giang</v>
      </c>
      <c r="V14" s="92" t="str">
        <f>IFERROR(IF('MS-Sang'!V13="CC","CC",VLOOKUP('MS-Sang'!V13,'MS1'!$B$2:$L$91,IF(PM!V11="TN",7,IF(PM!V11="DP",6,IF(PM!V11="SH",8,5))))),"")</f>
        <v>Lý: Bảy</v>
      </c>
      <c r="W14" s="92" t="str">
        <f>IFERROR(IF('MS-Sang'!W13="CC","CC",VLOOKUP('MS-Sang'!W13,'MS1'!$B$2:$L$91,IF(PM!W11="TN",7,IF(PM!W11="DP",6,IF(PM!W11="SH",8,5))))),"")</f>
        <v>Toán: Vũ</v>
      </c>
      <c r="X14" s="92" t="str">
        <f>IFERROR(IF('MS-Sang'!X13="CC","CC",VLOOKUP('MS-Sang'!X13,'MS1'!$B$2:$L$91,IF(PM!X11="TN",7,IF(PM!X11="DP",6,IF(PM!X11="SH",8,5))))),"")</f>
        <v>Hóa: Trang</v>
      </c>
      <c r="Y14" s="92" t="str">
        <f>IFERROR(IF('MS-Sang'!Y13="CC","CC",VLOOKUP('MS-Sang'!Y13,'MS1'!$B$2:$L$91,IF(PM!Y11="TN",7,IF(PM!Y11="DP",6,IF(PM!Y11="SH",8,5))))),"")</f>
        <v>Sử: Thoa</v>
      </c>
      <c r="Z14" s="92" t="str">
        <f>IFERROR(IF('MS-Sang'!Z13="CC","CC",VLOOKUP('MS-Sang'!Z13,'MS1'!$B$2:$L$91,IF(PM!Z11="TN",7,IF(PM!Z11="DP",6,IF(PM!Z11="SH",8,5))))),"")</f>
        <v>Lý: Hiếu</v>
      </c>
      <c r="AA14" s="92" t="str">
        <f>IFERROR(IF('MS-Sang'!AA13="CC","CC",VLOOKUP('MS-Sang'!AA13,'MS1'!$B$2:$L$91,IF(PM!AA11="TN",7,IF(PM!AA11="DP",6,IF(PM!AA11="SH",8,5))))),"")</f>
        <v>GD: Phúc</v>
      </c>
      <c r="AB14" s="92" t="str">
        <f>IFERROR(IF('MS-Sang'!AB13="CC","CC",VLOOKUP('MS-Sang'!AB13,'MS1'!$B$2:$L$91,IF(PM!AB11="TN",7,IF(PM!AB11="DP",6,IF(PM!AB11="SH",8,5))))),"")</f>
        <v>Hóa: Chung</v>
      </c>
      <c r="AC14" s="92" t="str">
        <f>IFERROR(IF('MS-Sang'!AC13="CC","CC",VLOOKUP('MS-Sang'!AC13,'MS1'!$B$2:$L$91,IF(PM!AC11="TN",7,IF(PM!AC11="DP",6,IF(PM!AC11="SH",8,5))))),"")</f>
        <v>Tin: Hoài</v>
      </c>
      <c r="AD14" s="92" t="str">
        <f>IFERROR(IF('MS-Sang'!AD13="CC","CC",VLOOKUP('MS-Sang'!AD13,'MS1'!$B$2:$L$91,IF(PM!AD11="TN",7,IF(PM!AD11="DP",6,IF(PM!AD11="SH",8,5))))),"")</f>
        <v>Toán: Thúy</v>
      </c>
      <c r="AE14" s="92" t="str">
        <f>IFERROR(IF('MS-Sang'!AE13="CC","CC",VLOOKUP('MS-Sang'!AE13,'MS1'!$B$2:$L$91,IF(PM!AE11="TN",7,IF(PM!AE11="DP",6,IF(PM!AE11="SH",8,5))))),"")</f>
        <v>Toán: Quý</v>
      </c>
      <c r="AF14" s="92" t="str">
        <f>IFERROR(IF('MS-Sang'!AF13="CC","CC",VLOOKUP('MS-Sang'!AF13,'MS1'!$B$2:$L$91,IF(PM!AF11="TN",7,IF(PM!AF11="DP",6,IF(PM!AF11="SH",8,5))))),"")</f>
        <v>Toán: Nhân</v>
      </c>
      <c r="AG14" s="92" t="str">
        <f>IFERROR(IF('MS-Sang'!AG13="CC","CC",VLOOKUP('MS-Sang'!AG13,'MS1'!$B$2:$L$91,IF(PM!AG11="TN",7,IF(PM!AG11="DP",6,IF(PM!AG11="SH",8,5))))),"")</f>
        <v>NN: Hiệp</v>
      </c>
      <c r="AH14" s="92" t="str">
        <f>IFERROR(IF('MS-Sang'!AH13="CC","CC",VLOOKUP('MS-Sang'!AH13,'MS1'!$B$2:$L$91,IF(PM!AH11="TN",7,IF(PM!AH11="DP",6,IF(PM!AH11="SH",8,5))))),"")</f>
        <v>Hóa: Tuấn</v>
      </c>
      <c r="AI14" s="92" t="str">
        <f>IF(LEFT(MSS!AI14:AR14,3)="SH:","SH:"&amp;VLOOKUP(RIGHT(MSS!AI14:AR14,LEN(MSS!AI14:AR14)-3),'MS1'!$B$2:$D$80,3),IF('MS-Sang'!AI13&lt;&gt;"",VLOOKUP('MS-Sang'!AI13,'MS1'!$B$2:$F$83,5),""))</f>
        <v/>
      </c>
      <c r="AJ14" s="96" t="str">
        <f>IF('MS-Sang'!AJ13&lt;&gt;"",VLOOKUP('MS-Sang'!AJ13,'MS1'!$B$2:$F$100,5),"")</f>
        <v/>
      </c>
    </row>
    <row r="15" spans="1:37" ht="16.149999999999999" customHeight="1" x14ac:dyDescent="0.25">
      <c r="A15" s="97"/>
      <c r="B15" s="98">
        <v>4</v>
      </c>
      <c r="C15" s="92" t="str">
        <f>SUBSTITUTE(IFERROR(IF('MS-Sang'!C14="CC","CC",VLOOKUP('MS-Sang'!C14,'MS1'!$B$2:$L$91,IF(PM!C12="TN",7,IF(PM!C12="DP",6,IF(PM!C12="SH",8,5))))),""),"GD:","KTPL:")</f>
        <v>Tin: Vừa</v>
      </c>
      <c r="D15" s="92" t="str">
        <f>SUBSTITUTE(IFERROR(IF('MS-Sang'!D14="CC","CC",VLOOKUP('MS-Sang'!D14,'MS1'!$B$2:$L$91,IF(PM!D12="TN",7,IF(PM!D12="DP",6,IF(PM!D12="SH",8,5))))),""),"GD:","KTPL:")</f>
        <v>Sinh: Hương</v>
      </c>
      <c r="E15" s="92" t="str">
        <f>SUBSTITUTE(IFERROR(IF('MS-Sang'!E14="CC","CC",VLOOKUP('MS-Sang'!E14,'MS1'!$B$2:$L$91,IF(PM!E12="TN",7,IF(PM!E12="DP",6,IF(PM!E12="SH",8,5))))),""),"GD:","KTPL:")</f>
        <v>Sinh: Thành</v>
      </c>
      <c r="F15" s="92" t="str">
        <f>SUBSTITUTE(IFERROR(IF('MS-Sang'!F14="CC","CC",VLOOKUP('MS-Sang'!F14,'MS1'!$B$2:$L$91,IF(PM!F12="TN",7,IF(PM!F12="DP",6,IF(PM!F12="SH",8,5))))),""),"GD:","KTPL:")</f>
        <v>Văn: Phương</v>
      </c>
      <c r="G15" s="92" t="str">
        <f>SUBSTITUTE(IFERROR(IF('MS-Sang'!G14="CC","CC",VLOOKUP('MS-Sang'!G14,'MS1'!$B$2:$L$91,IF(PM!G12="TN",7,IF(PM!G12="DP",6,IF(PM!G12="SH",8,5))))),""),"GD:","KTPL:")</f>
        <v>Hóa: Hòa</v>
      </c>
      <c r="H15" s="92" t="str">
        <f>SUBSTITUTE(IFERROR(IF('MS-Sang'!H14="CC","CC",VLOOKUP('MS-Sang'!H14,'MS1'!$B$2:$L$91,IF(PM!H12="TN",7,IF(PM!H12="DP",6,IF(PM!H12="SH",8,5))))),""),"GD:","KTPL:")</f>
        <v>Tin: Sơn</v>
      </c>
      <c r="I15" s="92" t="str">
        <f>SUBSTITUTE(IFERROR(IF('MS-Sang'!I14="CC","CC",VLOOKUP('MS-Sang'!I14,'MS1'!$B$2:$L$91,IF(PM!I12="TN",7,IF(PM!I12="DP",6,IF(PM!I12="SH",8,5))))),""),"GD:","KTPL:")</f>
        <v>Toán: Nhơn</v>
      </c>
      <c r="J15" s="92" t="str">
        <f>SUBSTITUTE(IFERROR(IF('MS-Sang'!J14="CC","CC",VLOOKUP('MS-Sang'!J14,'MS1'!$B$2:$L$91,IF(PM!J12="TN",7,IF(PM!J12="DP",6,IF(PM!J12="SH",8,5))))),""),"GD:","KTPL:")</f>
        <v>NN: Nghĩa</v>
      </c>
      <c r="K15" s="92" t="str">
        <f>SUBSTITUTE(IFERROR(IF('MS-Sang'!K14="CC","CC",VLOOKUP('MS-Sang'!K14,'MS1'!$B$2:$L$91,IF(PM!K12="TN",7,IF(PM!K12="DP",6,IF(PM!K12="SH",8,5))))),""),"GD:","KTPL:")</f>
        <v>Sử: Loan</v>
      </c>
      <c r="L15" s="92" t="str">
        <f>SUBSTITUTE(IFERROR(IF('MS-Sang'!L14="CC","CC",VLOOKUP('MS-Sang'!L14,'MS1'!$B$2:$L$91,IF(PM!L12="TN",7,IF(PM!L12="DP",6,IF(PM!L12="SH",8,5))))),""),"GD:","KTPL:")</f>
        <v>Địa: Hướng</v>
      </c>
      <c r="M15" s="92" t="str">
        <f>SUBSTITUTE(IFERROR(IF('MS-Sang'!M14="CC","CC",VLOOKUP('MS-Sang'!M14,'MS1'!$B$2:$L$91,IF(PM!M12="TN",7,IF(PM!M12="DP",6,IF(PM!M12="SH",8,5))))),""),"GD:","KTPL:")</f>
        <v>Toán: Duyến</v>
      </c>
      <c r="N15" s="92" t="str">
        <f>IFERROR(IF('MS-Sang'!N14="CC","CC",VLOOKUP('MS-Sang'!N14,'MS1'!$B$2:$L$91,IF(PM!N12="TN",7,IF(PM!N12="DP",6,IF(PM!N12="SH",8,5))))),"")</f>
        <v>Sử: Duyên</v>
      </c>
      <c r="O15" s="92" t="str">
        <f>IFERROR(IF('MS-Sang'!O14="CC","CC",VLOOKUP('MS-Sang'!O14,'MS1'!$B$2:$L$91,IF(PM!O12="TN",7,IF(PM!O12="DP",6,IF(PM!O12="SH",8,5))))),"")</f>
        <v>Sinh: Yên</v>
      </c>
      <c r="P15" s="92" t="str">
        <f>IFERROR(IF('MS-Sang'!P14="CC","CC",VLOOKUP('MS-Sang'!P14,'MS1'!$B$2:$L$91,IF(PM!P12="TN",7,IF(PM!P12="DP",6,IF(PM!P12="SH",8,5))))),"")</f>
        <v>Lý: Văn</v>
      </c>
      <c r="Q15" s="93" t="str">
        <f>IFERROR(IF('MS-Sang'!Q14="CC","CC",VLOOKUP('MS-Sang'!Q14,'MS1'!$B$2:$L$91,IF(PM!Q12="TN",7,IF(PM!Q12="DP",6,IF(PM!Q12="SH",8,5))))),"")</f>
        <v>NN: Diệu</v>
      </c>
      <c r="R15" s="99" t="str">
        <f>IFERROR(IF('MS-Sang'!R14="CC","CC",VLOOKUP('MS-Sang'!R14,'MS1'!$B$2:$L$91,IF(PM!R12="TN",7,IF(PM!R12="DP",6,IF(PM!R12="SH",8,5))))),"")</f>
        <v>Lý: Tám</v>
      </c>
      <c r="S15" s="92" t="str">
        <f>IFERROR(IF('MS-Sang'!S14="CC","CC",VLOOKUP('MS-Sang'!S14,'MS1'!$B$2:$L$91,IF(PM!S12="TN",7,IF(PM!S12="DP",6,IF(PM!S12="SH",8,5))))),"")</f>
        <v>Văn: Vân</v>
      </c>
      <c r="T15" s="92" t="str">
        <f>IFERROR(IF('MS-Sang'!T14="CC","CC",VLOOKUP('MS-Sang'!T14,'MS1'!$B$2:$L$91,IF(PM!T12="TN",7,IF(PM!T12="DP",6,IF(PM!T12="SH",8,5))))),"")</f>
        <v>Văn: V.Giang</v>
      </c>
      <c r="U15" s="92" t="str">
        <f>IFERROR(IF('MS-Sang'!U14="CC","CC",VLOOKUP('MS-Sang'!U14,'MS1'!$B$2:$L$91,IF(PM!U12="TN",7,IF(PM!U12="DP",6,IF(PM!U12="SH",8,5))))),"")</f>
        <v>NN: Thủy</v>
      </c>
      <c r="V15" s="92" t="str">
        <f>IFERROR(IF('MS-Sang'!V14="CC","CC",VLOOKUP('MS-Sang'!V14,'MS1'!$B$2:$L$91,IF(PM!V12="TN",7,IF(PM!V12="DP",6,IF(PM!V12="SH",8,5))))),"")</f>
        <v>Hóa: Trang</v>
      </c>
      <c r="W15" s="92" t="str">
        <f>IFERROR(IF('MS-Sang'!W14="CC","CC",VLOOKUP('MS-Sang'!W14,'MS1'!$B$2:$L$91,IF(PM!W12="TN",7,IF(PM!W12="DP",6,IF(PM!W12="SH",8,5))))),"")</f>
        <v>Toán: Vũ</v>
      </c>
      <c r="X15" s="92" t="str">
        <f>IFERROR(IF('MS-Sang'!X14="CC","CC",VLOOKUP('MS-Sang'!X14,'MS1'!$B$2:$L$91,IF(PM!X12="TN",7,IF(PM!X12="DP",6,IF(PM!X12="SH",8,5))))),"")</f>
        <v>Toán: Mẫn</v>
      </c>
      <c r="Y15" s="92" t="str">
        <f>IFERROR(IF('MS-Sang'!Y14="CC","CC",VLOOKUP('MS-Sang'!Y14,'MS1'!$B$2:$L$91,IF(PM!Y12="TN",7,IF(PM!Y12="DP",6,IF(PM!Y12="SH",8,5))))),"")</f>
        <v>Lý: Hiếu</v>
      </c>
      <c r="Z15" s="92" t="str">
        <f>IFERROR(IF('MS-Sang'!Z14="CC","CC",VLOOKUP('MS-Sang'!Z14,'MS1'!$B$2:$L$91,IF(PM!Z12="TN",7,IF(PM!Z12="DP",6,IF(PM!Z12="SH",8,5))))),"")</f>
        <v>Sử: Xuân</v>
      </c>
      <c r="AA15" s="92" t="str">
        <f>IFERROR(IF('MS-Sang'!AA14="CC","CC",VLOOKUP('MS-Sang'!AA14,'MS1'!$B$2:$L$91,IF(PM!AA12="TN",7,IF(PM!AA12="DP",6,IF(PM!AA12="SH",8,5))))),"")</f>
        <v>Toán: Quý</v>
      </c>
      <c r="AB15" s="92" t="str">
        <f>IFERROR(IF('MS-Sang'!AB14="CC","CC",VLOOKUP('MS-Sang'!AB14,'MS1'!$B$2:$L$91,IF(PM!AB12="TN",7,IF(PM!AB12="DP",6,IF(PM!AB12="SH",8,5))))),"")</f>
        <v>NN: Giang</v>
      </c>
      <c r="AC15" s="92" t="str">
        <f>IFERROR(IF('MS-Sang'!AC14="CC","CC",VLOOKUP('MS-Sang'!AC14,'MS1'!$B$2:$L$91,IF(PM!AC12="TN",7,IF(PM!AC12="DP",6,IF(PM!AC12="SH",8,5))))),"")</f>
        <v>Địa: Lưu</v>
      </c>
      <c r="AD15" s="92" t="str">
        <f>IFERROR(IF('MS-Sang'!AD14="CC","CC",VLOOKUP('MS-Sang'!AD14,'MS1'!$B$2:$L$91,IF(PM!AD12="TN",7,IF(PM!AD12="DP",6,IF(PM!AD12="SH",8,5))))),"")</f>
        <v>Toán: Thúy</v>
      </c>
      <c r="AE15" s="92" t="str">
        <f>IFERROR(IF('MS-Sang'!AE14="CC","CC",VLOOKUP('MS-Sang'!AE14,'MS1'!$B$2:$L$91,IF(PM!AE12="TN",7,IF(PM!AE12="DP",6,IF(PM!AE12="SH",8,5))))),"")</f>
        <v>CN: Bền</v>
      </c>
      <c r="AF15" s="92" t="str">
        <f>IFERROR(IF('MS-Sang'!AF14="CC","CC",VLOOKUP('MS-Sang'!AF14,'MS1'!$B$2:$L$91,IF(PM!AF12="TN",7,IF(PM!AF12="DP",6,IF(PM!AF12="SH",8,5))))),"")</f>
        <v>Hóa: Tuấn</v>
      </c>
      <c r="AG15" s="92" t="str">
        <f>IFERROR(IF('MS-Sang'!AG14="CC","CC",VLOOKUP('MS-Sang'!AG14,'MS1'!$B$2:$L$91,IF(PM!AG12="TN",7,IF(PM!AG12="DP",6,IF(PM!AG12="SH",8,5))))),"")</f>
        <v>Tin: Hoài</v>
      </c>
      <c r="AH15" s="92" t="str">
        <f>IFERROR(IF('MS-Sang'!AH14="CC","CC",VLOOKUP('MS-Sang'!AH14,'MS1'!$B$2:$L$91,IF(PM!AH12="TN",7,IF(PM!AH12="DP",6,IF(PM!AH12="SH",8,5))))),"")</f>
        <v>Văn: V.Anh</v>
      </c>
      <c r="AI15" s="92" t="str">
        <f>IF(LEFT(MSS!AI15:AR15,3)="SH:","SH:"&amp;VLOOKUP(RIGHT(MSS!AI15:AR15,LEN(MSS!AI15:AR15)-3),'MS1'!$B$2:$D$80,3),IF('MS-Sang'!AI14&lt;&gt;"",VLOOKUP('MS-Sang'!AI14,'MS1'!$B$2:$F$83,5),""))</f>
        <v/>
      </c>
      <c r="AJ15" s="96" t="str">
        <f>IF('MS-Sang'!AJ14&lt;&gt;"",VLOOKUP('MS-Sang'!AJ14,'MS1'!$B$2:$F$100,5),"")</f>
        <v/>
      </c>
    </row>
    <row r="16" spans="1:37" ht="16.149999999999999" customHeight="1" thickBot="1" x14ac:dyDescent="0.3">
      <c r="A16" s="101"/>
      <c r="B16" s="102">
        <v>5</v>
      </c>
      <c r="C16" s="103" t="str">
        <f>SUBSTITUTE(IFERROR(IF('MS-Sang'!C15="CC","CC",VLOOKUP('MS-Sang'!C15,'MS1'!$B$2:$L$91,IF(PM!C13="TN",7,IF(PM!C13="DP",6,IF(PM!C13="SH",8,5))))),""),"GD:","KTPL:")</f>
        <v/>
      </c>
      <c r="D16" s="103" t="str">
        <f>SUBSTITUTE(IFERROR(IF('MS-Sang'!D15="CC","CC",VLOOKUP('MS-Sang'!D15,'MS1'!$B$2:$L$91,IF(PM!D13="TN",7,IF(PM!D13="DP",6,IF(PM!D13="SH",8,5))))),""),"GD:","KTPL:")</f>
        <v/>
      </c>
      <c r="E16" s="103" t="str">
        <f>SUBSTITUTE(IFERROR(IF('MS-Sang'!E15="CC","CC",VLOOKUP('MS-Sang'!E15,'MS1'!$B$2:$L$91,IF(PM!E13="TN",7,IF(PM!E13="DP",6,IF(PM!E13="SH",8,5))))),""),"GD:","KTPL:")</f>
        <v/>
      </c>
      <c r="F16" s="103" t="str">
        <f>SUBSTITUTE(IFERROR(IF('MS-Sang'!F15="CC","CC",VLOOKUP('MS-Sang'!F15,'MS1'!$B$2:$L$91,IF(PM!F13="TN",7,IF(PM!F13="DP",6,IF(PM!F13="SH",8,5))))),""),"GD:","KTPL:")</f>
        <v/>
      </c>
      <c r="G16" s="103" t="str">
        <f>SUBSTITUTE(IFERROR(IF('MS-Sang'!G15="CC","CC",VLOOKUP('MS-Sang'!G15,'MS1'!$B$2:$L$91,IF(PM!G13="TN",7,IF(PM!G13="DP",6,IF(PM!G13="SH",8,5))))),""),"GD:","KTPL:")</f>
        <v/>
      </c>
      <c r="H16" s="103" t="str">
        <f>SUBSTITUTE(IFERROR(IF('MS-Sang'!H15="CC","CC",VLOOKUP('MS-Sang'!H15,'MS1'!$B$2:$L$91,IF(PM!H13="TN",7,IF(PM!H13="DP",6,IF(PM!H13="SH",8,5))))),""),"GD:","KTPL:")</f>
        <v/>
      </c>
      <c r="I16" s="103" t="str">
        <f>SUBSTITUTE(IFERROR(IF('MS-Sang'!I15="CC","CC",VLOOKUP('MS-Sang'!I15,'MS1'!$B$2:$L$91,IF(PM!I13="TN",7,IF(PM!I13="DP",6,IF(PM!I13="SH",8,5))))),""),"GD:","KTPL:")</f>
        <v/>
      </c>
      <c r="J16" s="103" t="str">
        <f>SUBSTITUTE(IFERROR(IF('MS-Sang'!J15="CC","CC",VLOOKUP('MS-Sang'!J15,'MS1'!$B$2:$L$91,IF(PM!J13="TN",7,IF(PM!J13="DP",6,IF(PM!J13="SH",8,5))))),""),"GD:","KTPL:")</f>
        <v/>
      </c>
      <c r="K16" s="103" t="str">
        <f>SUBSTITUTE(IFERROR(IF('MS-Sang'!K15="CC","CC",VLOOKUP('MS-Sang'!K15,'MS1'!$B$2:$L$91,IF(PM!K13="TN",7,IF(PM!K13="DP",6,IF(PM!K13="SH",8,5))))),""),"GD:","KTPL:")</f>
        <v/>
      </c>
      <c r="L16" s="103" t="str">
        <f>SUBSTITUTE(IFERROR(IF('MS-Sang'!L15="CC","CC",VLOOKUP('MS-Sang'!L15,'MS1'!$B$2:$L$91,IF(PM!L13="TN",7,IF(PM!L13="DP",6,IF(PM!L13="SH",8,5))))),""),"GD:","KTPL:")</f>
        <v/>
      </c>
      <c r="M16" s="103" t="str">
        <f>SUBSTITUTE(IFERROR(IF('MS-Sang'!M15="CC","CC",VLOOKUP('MS-Sang'!M15,'MS1'!$B$2:$L$91,IF(PM!M13="TN",7,IF(PM!M13="DP",6,IF(PM!M13="SH",8,5))))),""),"GD:","KTPL:")</f>
        <v/>
      </c>
      <c r="N16" s="103" t="str">
        <f>IFERROR(IF('MS-Sang'!N15="CC","CC",VLOOKUP('MS-Sang'!N15,'MS1'!$B$2:$L$91,IF(PM!N13="TN",7,IF(PM!N13="DP",6,IF(PM!N13="SH",8,5))))),"")</f>
        <v>Hóa: Hòa</v>
      </c>
      <c r="O16" s="103" t="str">
        <f>IFERROR(IF('MS-Sang'!O15="CC","CC",VLOOKUP('MS-Sang'!O15,'MS1'!$B$2:$L$91,IF(PM!O13="TN",7,IF(PM!O13="DP",6,IF(PM!O13="SH",8,5))))),"")</f>
        <v>Lý: Văn</v>
      </c>
      <c r="P16" s="103" t="str">
        <f>IFERROR(IF('MS-Sang'!P15="CC","CC",VLOOKUP('MS-Sang'!P15,'MS1'!$B$2:$L$91,IF(PM!P13="TN",7,IF(PM!P13="DP",6,IF(PM!P13="SH",8,5))))),"")</f>
        <v>Sinh: Yên</v>
      </c>
      <c r="Q16" s="104" t="str">
        <f>IFERROR(IF('MS-Sang'!Q15="CC","CC",VLOOKUP('MS-Sang'!Q15,'MS1'!$B$2:$L$91,IF(PM!Q13="TN",7,IF(PM!Q13="DP",6,IF(PM!Q13="SH",8,5))))),"")</f>
        <v>Sử: Duyên</v>
      </c>
      <c r="R16" s="105" t="str">
        <f>IFERROR(IF('MS-Sang'!R15="CC","CC",VLOOKUP('MS-Sang'!R15,'MS1'!$B$2:$L$91,IF(PM!R13="TN",7,IF(PM!R13="DP",6,IF(PM!R13="SH",8,5))))),"")</f>
        <v>Hóa: Tuấn</v>
      </c>
      <c r="S16" s="103" t="str">
        <f>IFERROR(IF('MS-Sang'!S15="CC","CC",VLOOKUP('MS-Sang'!S15,'MS1'!$B$2:$L$91,IF(PM!S13="TN",7,IF(PM!S13="DP",6,IF(PM!S13="SH",8,5))))),"")</f>
        <v>Văn: Vân</v>
      </c>
      <c r="T16" s="103" t="str">
        <f>IFERROR(IF('MS-Sang'!T15="CC","CC",VLOOKUP('MS-Sang'!T15,'MS1'!$B$2:$L$91,IF(PM!T13="TN",7,IF(PM!T13="DP",6,IF(PM!T13="SH",8,5))))),"")</f>
        <v>Văn: V.Giang</v>
      </c>
      <c r="U16" s="103" t="str">
        <f>IFERROR(IF('MS-Sang'!U15="CC","CC",VLOOKUP('MS-Sang'!U15,'MS1'!$B$2:$L$91,IF(PM!U13="TN",7,IF(PM!U13="DP",6,IF(PM!U13="SH",8,5))))),"")</f>
        <v>Lý: Hiếu</v>
      </c>
      <c r="V16" s="103" t="str">
        <f>IFERROR(IF('MS-Sang'!V15="CC","CC",VLOOKUP('MS-Sang'!V15,'MS1'!$B$2:$L$91,IF(PM!V13="TN",7,IF(PM!V13="DP",6,IF(PM!V13="SH",8,5))))),"")</f>
        <v>Địa: Lưu</v>
      </c>
      <c r="W16" s="103" t="str">
        <f>IFERROR(IF('MS-Sang'!W15="CC","CC",VLOOKUP('MS-Sang'!W15,'MS1'!$B$2:$L$91,IF(PM!W13="TN",7,IF(PM!W13="DP",6,IF(PM!W13="SH",8,5))))),"")</f>
        <v>Tin: Hoài</v>
      </c>
      <c r="X16" s="103" t="str">
        <f>IFERROR(IF('MS-Sang'!X15="CC","CC",VLOOKUP('MS-Sang'!X15,'MS1'!$B$2:$L$91,IF(PM!X13="TN",7,IF(PM!X13="DP",6,IF(PM!X13="SH",8,5))))),"")</f>
        <v>Toán: Mẫn</v>
      </c>
      <c r="Y16" s="103" t="str">
        <f>IFERROR(IF('MS-Sang'!Y15="CC","CC",VLOOKUP('MS-Sang'!Y15,'MS1'!$B$2:$L$91,IF(PM!Y13="TN",7,IF(PM!Y13="DP",6,IF(PM!Y13="SH",8,5))))),"")</f>
        <v>Hóa: Trang</v>
      </c>
      <c r="Z16" s="103" t="str">
        <f>IFERROR(IF('MS-Sang'!Z15="CC","CC",VLOOKUP('MS-Sang'!Z15,'MS1'!$B$2:$L$91,IF(PM!Z13="TN",7,IF(PM!Z13="DP",6,IF(PM!Z13="SH",8,5))))),"")</f>
        <v>Hóa: Chung</v>
      </c>
      <c r="AA16" s="103" t="str">
        <f>IFERROR(IF('MS-Sang'!AA15="CC","CC",VLOOKUP('MS-Sang'!AA15,'MS1'!$B$2:$L$91,IF(PM!AA13="TN",7,IF(PM!AA13="DP",6,IF(PM!AA13="SH",8,5))))),"")</f>
        <v>Toán: Quý</v>
      </c>
      <c r="AB16" s="103" t="str">
        <f>IFERROR(IF('MS-Sang'!AB15="CC","CC",VLOOKUP('MS-Sang'!AB15,'MS1'!$B$2:$L$91,IF(PM!AB13="TN",7,IF(PM!AB13="DP",6,IF(PM!AB13="SH",8,5))))),"")</f>
        <v>Văn: Hiểu</v>
      </c>
      <c r="AC16" s="103" t="str">
        <f>IFERROR(IF('MS-Sang'!AC15="CC","CC",VLOOKUP('MS-Sang'!AC15,'MS1'!$B$2:$L$91,IF(PM!AC13="TN",7,IF(PM!AC13="DP",6,IF(PM!AC13="SH",8,5))))),"")</f>
        <v>CN: Bền</v>
      </c>
      <c r="AD16" s="103" t="str">
        <f>IFERROR(IF('MS-Sang'!AD15="CC","CC",VLOOKUP('MS-Sang'!AD15,'MS1'!$B$2:$L$91,IF(PM!AD13="TN",7,IF(PM!AD13="DP",6,IF(PM!AD13="SH",8,5))))),"")</f>
        <v>NN: Hiệp</v>
      </c>
      <c r="AE16" s="103" t="str">
        <f>IFERROR(IF('MS-Sang'!AE15="CC","CC",VLOOKUP('MS-Sang'!AE15,'MS1'!$B$2:$L$91,IF(PM!AE13="TN",7,IF(PM!AE13="DP",6,IF(PM!AE13="SH",8,5))))),"")</f>
        <v>NN: Giang</v>
      </c>
      <c r="AF16" s="103" t="str">
        <f>IFERROR(IF('MS-Sang'!AF15="CC","CC",VLOOKUP('MS-Sang'!AF15,'MS1'!$B$2:$L$91,IF(PM!AF13="TN",7,IF(PM!AF13="DP",6,IF(PM!AF13="SH",8,5))))),"")</f>
        <v>Lý: Tám</v>
      </c>
      <c r="AG16" s="103" t="str">
        <f>IFERROR(IF('MS-Sang'!AG15="CC","CC",VLOOKUP('MS-Sang'!AG15,'MS1'!$B$2:$L$91,IF(PM!AG13="TN",7,IF(PM!AG13="DP",6,IF(PM!AG13="SH",8,5))))),"")</f>
        <v>Sử: Xuân</v>
      </c>
      <c r="AH16" s="103" t="str">
        <f>IFERROR(IF('MS-Sang'!AH15="CC","CC",VLOOKUP('MS-Sang'!AH15,'MS1'!$B$2:$L$91,IF(PM!AH13="TN",7,IF(PM!AH13="DP",6,IF(PM!AH13="SH",8,5))))),"")</f>
        <v>Văn: V.Anh</v>
      </c>
      <c r="AI16" s="103" t="str">
        <f>IF(LEFT(MSS!AI16:AR16,3)="SH:","SH:"&amp;VLOOKUP(RIGHT(MSS!AI16:AR16,LEN(MSS!AI16:AR16)-3),'MS1'!$B$2:$D$80,3),IF('MS-Sang'!AI15&lt;&gt;"",VLOOKUP('MS-Sang'!AI15,'MS1'!$B$2:$F$83,5),""))</f>
        <v/>
      </c>
      <c r="AJ16" s="96" t="str">
        <f>IF('MS-Sang'!AJ15&lt;&gt;"",VLOOKUP('MS-Sang'!AJ15,'MS1'!$B$2:$F$100,5),"")</f>
        <v/>
      </c>
    </row>
    <row r="17" spans="1:36" ht="16.149999999999999" customHeight="1" x14ac:dyDescent="0.25">
      <c r="A17" s="90"/>
      <c r="B17" s="91">
        <v>1</v>
      </c>
      <c r="C17" s="95" t="str">
        <f>SUBSTITUTE(IFERROR(IF('MS-Sang'!C16="CC","CC",VLOOKUP('MS-Sang'!C16,'MS1'!$B$2:$L$91,IF(PM!C14="TN",7,IF(PM!C14="DP",6,IF(PM!C14="SH",8,5))))),""),"GD:","KTPL:")</f>
        <v>Hóa: Thành</v>
      </c>
      <c r="D17" s="95" t="str">
        <f>SUBSTITUTE(IFERROR(IF('MS-Sang'!D16="CC","CC",VLOOKUP('MS-Sang'!D16,'MS1'!$B$2:$L$91,IF(PM!D14="TN",7,IF(PM!D14="DP",6,IF(PM!D14="SH",8,5))))),""),"GD:","KTPL:")</f>
        <v>TN: Hằng</v>
      </c>
      <c r="E17" s="95" t="str">
        <f>SUBSTITUTE(IFERROR(IF('MS-Sang'!E16="CC","CC",VLOOKUP('MS-Sang'!E16,'MS1'!$B$2:$L$91,IF(PM!E14="TN",7,IF(PM!E14="DP",6,IF(PM!E14="SH",8,5))))),""),"GD:","KTPL:")</f>
        <v>TN: Chung</v>
      </c>
      <c r="F17" s="95" t="str">
        <f>SUBSTITUTE(IFERROR(IF('MS-Sang'!F16="CC","CC",VLOOKUP('MS-Sang'!F16,'MS1'!$B$2:$L$91,IF(PM!F14="TN",7,IF(PM!F14="DP",6,IF(PM!F14="SH",8,5))))),""),"GD:","KTPL:")</f>
        <v>Lý: Khánh</v>
      </c>
      <c r="G17" s="95" t="str">
        <f>SUBSTITUTE(IFERROR(IF('MS-Sang'!G16="CC","CC",VLOOKUP('MS-Sang'!G16,'MS1'!$B$2:$L$91,IF(PM!G14="TN",7,IF(PM!G14="DP",6,IF(PM!G14="SH",8,5))))),""),"GD:","KTPL:")</f>
        <v>Tin: Sỹ</v>
      </c>
      <c r="H17" s="95" t="str">
        <f>SUBSTITUTE(IFERROR(IF('MS-Sang'!H16="CC","CC",VLOOKUP('MS-Sang'!H16,'MS1'!$B$2:$L$91,IF(PM!H14="TN",7,IF(PM!H14="DP",6,IF(PM!H14="SH",8,5))))),""),"GD:","KTPL:")</f>
        <v>NN: Thơm</v>
      </c>
      <c r="I17" s="95" t="str">
        <f>SUBSTITUTE(IFERROR(IF('MS-Sang'!I16="CC","CC",VLOOKUP('MS-Sang'!I16,'MS1'!$B$2:$L$91,IF(PM!I14="TN",7,IF(PM!I14="DP",6,IF(PM!I14="SH",8,5))))),""),"GD:","KTPL:")</f>
        <v>Văn: V.Giang</v>
      </c>
      <c r="J17" s="95" t="str">
        <f>SUBSTITUTE(IFERROR(IF('MS-Sang'!J16="CC","CC",VLOOKUP('MS-Sang'!J16,'MS1'!$B$2:$L$91,IF(PM!J14="TN",7,IF(PM!J14="DP",6,IF(PM!J14="SH",8,5))))),""),"GD:","KTPL:")</f>
        <v>Toán: Mẫn</v>
      </c>
      <c r="K17" s="95" t="str">
        <f>SUBSTITUTE(IFERROR(IF('MS-Sang'!K16="CC","CC",VLOOKUP('MS-Sang'!K16,'MS1'!$B$2:$L$91,IF(PM!K14="TN",7,IF(PM!K14="DP",6,IF(PM!K14="SH",8,5))))),""),"GD:","KTPL:")</f>
        <v>CN: Thắng</v>
      </c>
      <c r="L17" s="95" t="str">
        <f>SUBSTITUTE(IFERROR(IF('MS-Sang'!L16="CC","CC",VLOOKUP('MS-Sang'!L16,'MS1'!$B$2:$L$91,IF(PM!L14="TN",7,IF(PM!L14="DP",6,IF(PM!L14="SH",8,5))))),""),"GD:","KTPL:")</f>
        <v>CN: Liên</v>
      </c>
      <c r="M17" s="95" t="str">
        <f>SUBSTITUTE(IFERROR(IF('MS-Sang'!M16="CC","CC",VLOOKUP('MS-Sang'!M16,'MS1'!$B$2:$L$91,IF(PM!M14="TN",7,IF(PM!M14="DP",6,IF(PM!M14="SH",8,5))))),""),"GD:","KTPL:")</f>
        <v>Văn: Phương</v>
      </c>
      <c r="N17" s="95" t="str">
        <f>IFERROR(IF('MS-Sang'!N16="CC","CC",VLOOKUP('MS-Sang'!N16,'MS1'!$B$2:$L$91,IF(PM!N14="TN",7,IF(PM!N14="DP",6,IF(PM!N14="SH",8,5))))),"")</f>
        <v>Lý: Văn</v>
      </c>
      <c r="O17" s="95" t="str">
        <f>IFERROR(IF('MS-Sang'!O16="CC","CC",VLOOKUP('MS-Sang'!O16,'MS1'!$B$2:$L$91,IF(PM!O14="TN",7,IF(PM!O14="DP",6,IF(PM!O14="SH",8,5))))),"")</f>
        <v>Toán: Trang</v>
      </c>
      <c r="P17" s="95" t="str">
        <f>IFERROR(IF('MS-Sang'!P16="CC","CC",VLOOKUP('MS-Sang'!P16,'MS1'!$B$2:$L$91,IF(PM!P14="TN",7,IF(PM!P14="DP",6,IF(PM!P14="SH",8,5))))),"")</f>
        <v>Sử: Duyên</v>
      </c>
      <c r="Q17" s="106" t="str">
        <f>IFERROR(IF('MS-Sang'!Q16="CC","CC",VLOOKUP('MS-Sang'!Q16,'MS1'!$B$2:$L$91,IF(PM!Q14="TN",7,IF(PM!Q14="DP",6,IF(PM!Q14="SH",8,5))))),"")</f>
        <v>Văn: N.Hoài</v>
      </c>
      <c r="R17" s="94" t="str">
        <f>IFERROR(IF('MS-Sang'!R16="CC","CC",VLOOKUP('MS-Sang'!R16,'MS1'!$B$2:$L$91,IF(PM!R14="TN",7,IF(PM!R14="DP",6,IF(PM!R14="SH",8,5))))),"")</f>
        <v>NN: Nghĩa</v>
      </c>
      <c r="S17" s="95" t="str">
        <f>IFERROR(IF('MS-Sang'!S16="CC","CC",VLOOKUP('MS-Sang'!S16,'MS1'!$B$2:$L$91,IF(PM!S14="TN",7,IF(PM!S14="DP",6,IF(PM!S14="SH",8,5))))),"")</f>
        <v>Lý: Bảy</v>
      </c>
      <c r="T17" s="95" t="str">
        <f>IFERROR(IF('MS-Sang'!T16="CC","CC",VLOOKUP('MS-Sang'!T16,'MS1'!$B$2:$L$91,IF(PM!T14="TN",7,IF(PM!T14="DP",6,IF(PM!T14="SH",8,5))))),"")</f>
        <v>Toán: Vũ</v>
      </c>
      <c r="U17" s="95" t="str">
        <f>IFERROR(IF('MS-Sang'!U16="CC","CC",VLOOKUP('MS-Sang'!U16,'MS1'!$B$2:$L$91,IF(PM!U14="TN",7,IF(PM!U14="DP",6,IF(PM!U14="SH",8,5))))),"")</f>
        <v>NN: Thủy</v>
      </c>
      <c r="V17" s="95" t="str">
        <f>IFERROR(IF('MS-Sang'!V16="CC","CC",VLOOKUP('MS-Sang'!V16,'MS1'!$B$2:$L$91,IF(PM!V14="TN",7,IF(PM!V14="DP",6,IF(PM!V14="SH",8,5))))),"")</f>
        <v>Tin: Hoài</v>
      </c>
      <c r="W17" s="95" t="str">
        <f>IFERROR(IF('MS-Sang'!W16="CC","CC",VLOOKUP('MS-Sang'!W16,'MS1'!$B$2:$L$91,IF(PM!W14="TN",7,IF(PM!W14="DP",6,IF(PM!W14="SH",8,5))))),"")</f>
        <v>GD: Phúc</v>
      </c>
      <c r="X17" s="95" t="str">
        <f>IFERROR(IF('MS-Sang'!X16="CC","CC",VLOOKUP('MS-Sang'!X16,'MS1'!$B$2:$L$91,IF(PM!X14="TN",7,IF(PM!X14="DP",6,IF(PM!X14="SH",8,5))))),"")</f>
        <v>Văn: Mai</v>
      </c>
      <c r="Y17" s="95" t="str">
        <f>IFERROR(IF('MS-Sang'!Y16="CC","CC",VLOOKUP('MS-Sang'!Y16,'MS1'!$B$2:$L$91,IF(PM!Y14="TN",7,IF(PM!Y14="DP",6,IF(PM!Y14="SH",8,5))))),"")</f>
        <v>Hóa: Trang</v>
      </c>
      <c r="Z17" s="95" t="str">
        <f>IFERROR(IF('MS-Sang'!Z16="CC","CC",VLOOKUP('MS-Sang'!Z16,'MS1'!$B$2:$L$91,IF(PM!Z14="TN",7,IF(PM!Z14="DP",6,IF(PM!Z14="SH",8,5))))),"")</f>
        <v>NN: Diệu</v>
      </c>
      <c r="AA17" s="95" t="str">
        <f>IFERROR(IF('MS-Sang'!AA16="CC","CC",VLOOKUP('MS-Sang'!AA16,'MS1'!$B$2:$L$91,IF(PM!AA14="TN",7,IF(PM!AA14="DP",6,IF(PM!AA14="SH",8,5))))),"")</f>
        <v>Lý: Tám</v>
      </c>
      <c r="AB17" s="95" t="str">
        <f>IFERROR(IF('MS-Sang'!AB16="CC","CC",VLOOKUP('MS-Sang'!AB16,'MS1'!$B$2:$L$91,IF(PM!AB14="TN",7,IF(PM!AB14="DP",6,IF(PM!AB14="SH",8,5))))),"")</f>
        <v>Toán: Nhơn</v>
      </c>
      <c r="AC17" s="95" t="str">
        <f>IFERROR(IF('MS-Sang'!AC16="CC","CC",VLOOKUP('MS-Sang'!AC16,'MS1'!$B$2:$L$91,IF(PM!AC14="TN",7,IF(PM!AC14="DP",6,IF(PM!AC14="SH",8,5))))),"")</f>
        <v>Văn: Diệu</v>
      </c>
      <c r="AD17" s="95" t="str">
        <f>IFERROR(IF('MS-Sang'!AD16="CC","CC",VLOOKUP('MS-Sang'!AD16,'MS1'!$B$2:$L$91,IF(PM!AD14="TN",7,IF(PM!AD14="DP",6,IF(PM!AD14="SH",8,5))))),"")</f>
        <v>Toán: Thúy</v>
      </c>
      <c r="AE17" s="95" t="str">
        <f>IFERROR(IF('MS-Sang'!AE16="CC","CC",VLOOKUP('MS-Sang'!AE16,'MS1'!$B$2:$L$91,IF(PM!AE14="TN",7,IF(PM!AE14="DP",6,IF(PM!AE14="SH",8,5))))),"")</f>
        <v>Văn: M.Giang</v>
      </c>
      <c r="AF17" s="95" t="str">
        <f>IFERROR(IF('MS-Sang'!AF16="CC","CC",VLOOKUP('MS-Sang'!AF16,'MS1'!$B$2:$L$91,IF(PM!AF14="TN",7,IF(PM!AF14="DP",6,IF(PM!AF14="SH",8,5))))),"")</f>
        <v>Sử: Thoa</v>
      </c>
      <c r="AG17" s="95" t="str">
        <f>IFERROR(IF('MS-Sang'!AG16="CC","CC",VLOOKUP('MS-Sang'!AG16,'MS1'!$B$2:$L$91,IF(PM!AG14="TN",7,IF(PM!AG14="DP",6,IF(PM!AG14="SH",8,5))))),"")</f>
        <v>NN: Hiệp</v>
      </c>
      <c r="AH17" s="95" t="str">
        <f>IFERROR(IF('MS-Sang'!AH16="CC","CC",VLOOKUP('MS-Sang'!AH16,'MS1'!$B$2:$L$91,IF(PM!AH14="TN",7,IF(PM!AH14="DP",6,IF(PM!AH14="SH",8,5))))),"")</f>
        <v>Toán: Yếm</v>
      </c>
      <c r="AI17" s="95" t="str">
        <f>IF(LEFT(MSS!AI17:AR17,3)="SH:","SH:"&amp;VLOOKUP(RIGHT(MSS!AI17:AR17,LEN(MSS!AI17:AR17)-3),'MS1'!$B$2:$D$80,3),IF('MS-Sang'!AI16&lt;&gt;"",VLOOKUP('MS-Sang'!AI16,'MS1'!$B$2:$F$83,5),""))</f>
        <v/>
      </c>
      <c r="AJ17" s="96" t="str">
        <f>IF('MS-Sang'!AJ16&lt;&gt;"",VLOOKUP('MS-Sang'!AJ16,'MS1'!$B$2:$F$100,5),"")</f>
        <v/>
      </c>
    </row>
    <row r="18" spans="1:36" ht="16.149999999999999" customHeight="1" x14ac:dyDescent="0.25">
      <c r="A18" s="97"/>
      <c r="B18" s="98">
        <v>2</v>
      </c>
      <c r="C18" s="92" t="str">
        <f>SUBSTITUTE(IFERROR(IF('MS-Sang'!C17="CC","CC",VLOOKUP('MS-Sang'!C17,'MS1'!$B$2:$L$91,IF(PM!C15="TN",7,IF(PM!C15="DP",6,IF(PM!C15="SH",8,5))))),""),"GD:","KTPL:")</f>
        <v>NN: Mai</v>
      </c>
      <c r="D18" s="92" t="str">
        <f>SUBSTITUTE(IFERROR(IF('MS-Sang'!D17="CC","CC",VLOOKUP('MS-Sang'!D17,'MS1'!$B$2:$L$91,IF(PM!D15="TN",7,IF(PM!D15="DP",6,IF(PM!D15="SH",8,5))))),""),"GD:","KTPL:")</f>
        <v>Sinh: Hương</v>
      </c>
      <c r="E18" s="92" t="str">
        <f>SUBSTITUTE(IFERROR(IF('MS-Sang'!E17="CC","CC",VLOOKUP('MS-Sang'!E17,'MS1'!$B$2:$L$91,IF(PM!E15="TN",7,IF(PM!E15="DP",6,IF(PM!E15="SH",8,5))))),""),"GD:","KTPL:")</f>
        <v>Hóa: Chung</v>
      </c>
      <c r="F18" s="92" t="str">
        <f>SUBSTITUTE(IFERROR(IF('MS-Sang'!F17="CC","CC",VLOOKUP('MS-Sang'!F17,'MS1'!$B$2:$L$91,IF(PM!F15="TN",7,IF(PM!F15="DP",6,IF(PM!F15="SH",8,5))))),""),"GD:","KTPL:")</f>
        <v>Lý: Khánh</v>
      </c>
      <c r="G18" s="92" t="str">
        <f>SUBSTITUTE(IFERROR(IF('MS-Sang'!G17="CC","CC",VLOOKUP('MS-Sang'!G17,'MS1'!$B$2:$L$91,IF(PM!G15="TN",7,IF(PM!G15="DP",6,IF(PM!G15="SH",8,5))))),""),"GD:","KTPL:")</f>
        <v>Tin: Sỹ</v>
      </c>
      <c r="H18" s="92" t="str">
        <f>SUBSTITUTE(IFERROR(IF('MS-Sang'!H17="CC","CC",VLOOKUP('MS-Sang'!H17,'MS1'!$B$2:$L$91,IF(PM!H15="TN",7,IF(PM!H15="DP",6,IF(PM!H15="SH",8,5))))),""),"GD:","KTPL:")</f>
        <v>NN: Thơm</v>
      </c>
      <c r="I18" s="92" t="str">
        <f>SUBSTITUTE(IFERROR(IF('MS-Sang'!I17="CC","CC",VLOOKUP('MS-Sang'!I17,'MS1'!$B$2:$L$91,IF(PM!I15="TN",7,IF(PM!I15="DP",6,IF(PM!I15="SH",8,5))))),""),"GD:","KTPL:")</f>
        <v>Văn: V.Giang</v>
      </c>
      <c r="J18" s="92" t="str">
        <f>SUBSTITUTE(IFERROR(IF('MS-Sang'!J17="CC","CC",VLOOKUP('MS-Sang'!J17,'MS1'!$B$2:$L$91,IF(PM!J15="TN",7,IF(PM!J15="DP",6,IF(PM!J15="SH",8,5))))),""),"GD:","KTPL:")</f>
        <v>Toán: Mẫn</v>
      </c>
      <c r="K18" s="92" t="str">
        <f>SUBSTITUTE(IFERROR(IF('MS-Sang'!K17="CC","CC",VLOOKUP('MS-Sang'!K17,'MS1'!$B$2:$L$91,IF(PM!K15="TN",7,IF(PM!K15="DP",6,IF(PM!K15="SH",8,5))))),""),"GD:","KTPL:")</f>
        <v>ĐP: Loan</v>
      </c>
      <c r="L18" s="92" t="str">
        <f>SUBSTITUTE(IFERROR(IF('MS-Sang'!L17="CC","CC",VLOOKUP('MS-Sang'!L17,'MS1'!$B$2:$L$91,IF(PM!L15="TN",7,IF(PM!L15="DP",6,IF(PM!L15="SH",8,5))))),""),"GD:","KTPL:")</f>
        <v>TN: Liên</v>
      </c>
      <c r="M18" s="92" t="str">
        <f>SUBSTITUTE(IFERROR(IF('MS-Sang'!M17="CC","CC",VLOOKUP('MS-Sang'!M17,'MS1'!$B$2:$L$91,IF(PM!M15="TN",7,IF(PM!M15="DP",6,IF(PM!M15="SH",8,5))))),""),"GD:","KTPL:")</f>
        <v>Văn: Phương</v>
      </c>
      <c r="N18" s="92" t="str">
        <f>IFERROR(IF('MS-Sang'!N17="CC","CC",VLOOKUP('MS-Sang'!N17,'MS1'!$B$2:$L$91,IF(PM!N15="TN",7,IF(PM!N15="DP",6,IF(PM!N15="SH",8,5))))),"")</f>
        <v>Toán: Duyến</v>
      </c>
      <c r="O18" s="92" t="str">
        <f>IFERROR(IF('MS-Sang'!O17="CC","CC",VLOOKUP('MS-Sang'!O17,'MS1'!$B$2:$L$91,IF(PM!O15="TN",7,IF(PM!O15="DP",6,IF(PM!O15="SH",8,5))))),"")</f>
        <v>Toán: Trang</v>
      </c>
      <c r="P18" s="92" t="str">
        <f>IFERROR(IF('MS-Sang'!P17="CC","CC",VLOOKUP('MS-Sang'!P17,'MS1'!$B$2:$L$91,IF(PM!P15="TN",7,IF(PM!P15="DP",6,IF(PM!P15="SH",8,5))))),"")</f>
        <v>Địa: Lưu</v>
      </c>
      <c r="Q18" s="93" t="str">
        <f>IFERROR(IF('MS-Sang'!Q17="CC","CC",VLOOKUP('MS-Sang'!Q17,'MS1'!$B$2:$L$91,IF(PM!Q15="TN",7,IF(PM!Q15="DP",6,IF(PM!Q15="SH",8,5))))),"")</f>
        <v>Toán: Long</v>
      </c>
      <c r="R18" s="99" t="str">
        <f>IFERROR(IF('MS-Sang'!R17="CC","CC",VLOOKUP('MS-Sang'!R17,'MS1'!$B$2:$L$91,IF(PM!R15="TN",7,IF(PM!R15="DP",6,IF(PM!R15="SH",8,5))))),"")</f>
        <v>Toán: Thúy</v>
      </c>
      <c r="S18" s="92" t="str">
        <f>IFERROR(IF('MS-Sang'!S17="CC","CC",VLOOKUP('MS-Sang'!S17,'MS1'!$B$2:$L$91,IF(PM!S15="TN",7,IF(PM!S15="DP",6,IF(PM!S15="SH",8,5))))),"")</f>
        <v>GD: Phúc</v>
      </c>
      <c r="T18" s="92" t="str">
        <f>IFERROR(IF('MS-Sang'!T17="CC","CC",VLOOKUP('MS-Sang'!T17,'MS1'!$B$2:$L$91,IF(PM!T15="TN",7,IF(PM!T15="DP",6,IF(PM!T15="SH",8,5))))),"")</f>
        <v>Toán: Vũ</v>
      </c>
      <c r="U18" s="92" t="str">
        <f>IFERROR(IF('MS-Sang'!U17="CC","CC",VLOOKUP('MS-Sang'!U17,'MS1'!$B$2:$L$91,IF(PM!U15="TN",7,IF(PM!U15="DP",6,IF(PM!U15="SH",8,5))))),"")</f>
        <v>GD: Nam</v>
      </c>
      <c r="V18" s="92" t="str">
        <f>IFERROR(IF('MS-Sang'!V17="CC","CC",VLOOKUP('MS-Sang'!V17,'MS1'!$B$2:$L$91,IF(PM!V15="TN",7,IF(PM!V15="DP",6,IF(PM!V15="SH",8,5))))),"")</f>
        <v>NN: Hiệp</v>
      </c>
      <c r="W18" s="92" t="str">
        <f>IFERROR(IF('MS-Sang'!W17="CC","CC",VLOOKUP('MS-Sang'!W17,'MS1'!$B$2:$L$91,IF(PM!W15="TN",7,IF(PM!W15="DP",6,IF(PM!W15="SH",8,5))))),"")</f>
        <v>Hóa: Hòa</v>
      </c>
      <c r="X18" s="92" t="str">
        <f>IFERROR(IF('MS-Sang'!X17="CC","CC",VLOOKUP('MS-Sang'!X17,'MS1'!$B$2:$L$91,IF(PM!X15="TN",7,IF(PM!X15="DP",6,IF(PM!X15="SH",8,5))))),"")</f>
        <v>Văn: Mai</v>
      </c>
      <c r="Y18" s="92" t="str">
        <f>IFERROR(IF('MS-Sang'!Y17="CC","CC",VLOOKUP('MS-Sang'!Y17,'MS1'!$B$2:$L$91,IF(PM!Y15="TN",7,IF(PM!Y15="DP",6,IF(PM!Y15="SH",8,5))))),"")</f>
        <v>Tin: Sơn</v>
      </c>
      <c r="Z18" s="92" t="str">
        <f>IFERROR(IF('MS-Sang'!Z17="CC","CC",VLOOKUP('MS-Sang'!Z17,'MS1'!$B$2:$L$91,IF(PM!Z15="TN",7,IF(PM!Z15="DP",6,IF(PM!Z15="SH",8,5))))),"")</f>
        <v>Sử: Xuân</v>
      </c>
      <c r="AA18" s="92" t="str">
        <f>IFERROR(IF('MS-Sang'!AA17="CC","CC",VLOOKUP('MS-Sang'!AA17,'MS1'!$B$2:$L$91,IF(PM!AA15="TN",7,IF(PM!AA15="DP",6,IF(PM!AA15="SH",8,5))))),"")</f>
        <v>CN: Bền</v>
      </c>
      <c r="AB18" s="92" t="str">
        <f>IFERROR(IF('MS-Sang'!AB17="CC","CC",VLOOKUP('MS-Sang'!AB17,'MS1'!$B$2:$L$91,IF(PM!AB15="TN",7,IF(PM!AB15="DP",6,IF(PM!AB15="SH",8,5))))),"")</f>
        <v>Toán: Nhơn</v>
      </c>
      <c r="AC18" s="92" t="str">
        <f>IFERROR(IF('MS-Sang'!AC17="CC","CC",VLOOKUP('MS-Sang'!AC17,'MS1'!$B$2:$L$91,IF(PM!AC15="TN",7,IF(PM!AC15="DP",6,IF(PM!AC15="SH",8,5))))),"")</f>
        <v>Văn: Diệu</v>
      </c>
      <c r="AD18" s="92" t="str">
        <f>IFERROR(IF('MS-Sang'!AD17="CC","CC",VLOOKUP('MS-Sang'!AD17,'MS1'!$B$2:$L$91,IF(PM!AD15="TN",7,IF(PM!AD15="DP",6,IF(PM!AD15="SH",8,5))))),"")</f>
        <v>Hóa: Trang</v>
      </c>
      <c r="AE18" s="92" t="str">
        <f>IFERROR(IF('MS-Sang'!AE17="CC","CC",VLOOKUP('MS-Sang'!AE17,'MS1'!$B$2:$L$91,IF(PM!AE15="TN",7,IF(PM!AE15="DP",6,IF(PM!AE15="SH",8,5))))),"")</f>
        <v>Văn: M.Giang</v>
      </c>
      <c r="AF18" s="92" t="str">
        <f>IFERROR(IF('MS-Sang'!AF17="CC","CC",VLOOKUP('MS-Sang'!AF17,'MS1'!$B$2:$L$91,IF(PM!AF15="TN",7,IF(PM!AF15="DP",6,IF(PM!AF15="SH",8,5))))),"")</f>
        <v>Địa: Bình</v>
      </c>
      <c r="AG18" s="92" t="str">
        <f>IFERROR(IF('MS-Sang'!AG17="CC","CC",VLOOKUP('MS-Sang'!AG17,'MS1'!$B$2:$L$91,IF(PM!AG15="TN",7,IF(PM!AG15="DP",6,IF(PM!AG15="SH",8,5))))),"")</f>
        <v>Tin: Hoài</v>
      </c>
      <c r="AH18" s="92" t="str">
        <f>IFERROR(IF('MS-Sang'!AH17="CC","CC",VLOOKUP('MS-Sang'!AH17,'MS1'!$B$2:$L$91,IF(PM!AH15="TN",7,IF(PM!AH15="DP",6,IF(PM!AH15="SH",8,5))))),"")</f>
        <v>Toán: Yếm</v>
      </c>
      <c r="AI18" s="92" t="str">
        <f>IF(LEFT(MSS!AI18:AR18,3)="SH:","SH:"&amp;VLOOKUP(RIGHT(MSS!AI18:AR18,LEN(MSS!AI18:AR18)-3),'MS1'!$B$2:$D$80,3),IF('MS-Sang'!AI17&lt;&gt;"",VLOOKUP('MS-Sang'!AI17,'MS1'!$B$2:$F$83,5),""))</f>
        <v/>
      </c>
      <c r="AJ18" s="96" t="str">
        <f>IF('MS-Sang'!AJ17&lt;&gt;"",VLOOKUP('MS-Sang'!AJ17,'MS1'!$B$2:$F$100,5),"")</f>
        <v/>
      </c>
    </row>
    <row r="19" spans="1:36" ht="16.149999999999999" customHeight="1" x14ac:dyDescent="0.25">
      <c r="A19" s="100">
        <v>4</v>
      </c>
      <c r="B19" s="98">
        <v>3</v>
      </c>
      <c r="C19" s="92" t="str">
        <f>SUBSTITUTE(IFERROR(IF('MS-Sang'!C18="CC","CC",VLOOKUP('MS-Sang'!C18,'MS1'!$B$2:$L$91,IF(PM!C16="TN",7,IF(PM!C16="DP",6,IF(PM!C16="SH",8,5))))),""),"GD:","KTPL:")</f>
        <v>NN: Mai</v>
      </c>
      <c r="D19" s="92" t="str">
        <f>SUBSTITUTE(IFERROR(IF('MS-Sang'!D18="CC","CC",VLOOKUP('MS-Sang'!D18,'MS1'!$B$2:$L$91,IF(PM!D16="TN",7,IF(PM!D16="DP",6,IF(PM!D16="SH",8,5))))),""),"GD:","KTPL:")</f>
        <v>Hóa: Chung</v>
      </c>
      <c r="E19" s="92" t="str">
        <f>SUBSTITUTE(IFERROR(IF('MS-Sang'!E18="CC","CC",VLOOKUP('MS-Sang'!E18,'MS1'!$B$2:$L$91,IF(PM!E16="TN",7,IF(PM!E16="DP",6,IF(PM!E16="SH",8,5))))),""),"GD:","KTPL:")</f>
        <v>Lý: Hằng</v>
      </c>
      <c r="F19" s="92" t="str">
        <f>SUBSTITUTE(IFERROR(IF('MS-Sang'!F18="CC","CC",VLOOKUP('MS-Sang'!F18,'MS1'!$B$2:$L$91,IF(PM!F16="TN",7,IF(PM!F16="DP",6,IF(PM!F16="SH",8,5))))),""),"GD:","KTPL:")</f>
        <v>Hóa: Thành</v>
      </c>
      <c r="G19" s="92" t="str">
        <f>SUBSTITUTE(IFERROR(IF('MS-Sang'!G18="CC","CC",VLOOKUP('MS-Sang'!G18,'MS1'!$B$2:$L$91,IF(PM!G16="TN",7,IF(PM!G16="DP",6,IF(PM!G16="SH",8,5))))),""),"GD:","KTPL:")</f>
        <v>CN: Liên</v>
      </c>
      <c r="H19" s="92" t="str">
        <f>SUBSTITUTE(IFERROR(IF('MS-Sang'!H18="CC","CC",VLOOKUP('MS-Sang'!H18,'MS1'!$B$2:$L$91,IF(PM!H16="TN",7,IF(PM!H16="DP",6,IF(PM!H16="SH",8,5))))),""),"GD:","KTPL:")</f>
        <v>KTPL: Linh</v>
      </c>
      <c r="I19" s="92" t="str">
        <f>SUBSTITUTE(IFERROR(IF('MS-Sang'!I18="CC","CC",VLOOKUP('MS-Sang'!I18,'MS1'!$B$2:$L$91,IF(PM!I16="TN",7,IF(PM!I16="DP",6,IF(PM!I16="SH",8,5))))),""),"GD:","KTPL:")</f>
        <v>NN: Thơm</v>
      </c>
      <c r="J19" s="92" t="str">
        <f>SUBSTITUTE(IFERROR(IF('MS-Sang'!J18="CC","CC",VLOOKUP('MS-Sang'!J18,'MS1'!$B$2:$L$91,IF(PM!J16="TN",7,IF(PM!J16="DP",6,IF(PM!J16="SH",8,5))))),""),"GD:","KTPL:")</f>
        <v>ĐP: Loan</v>
      </c>
      <c r="K19" s="92" t="str">
        <f>SUBSTITUTE(IFERROR(IF('MS-Sang'!K18="CC","CC",VLOOKUP('MS-Sang'!K18,'MS1'!$B$2:$L$91,IF(PM!K16="TN",7,IF(PM!K16="DP",6,IF(PM!K16="SH",8,5))))),""),"GD:","KTPL:")</f>
        <v>Toán: Duyến</v>
      </c>
      <c r="L19" s="92" t="str">
        <f>SUBSTITUTE(IFERROR(IF('MS-Sang'!L18="CC","CC",VLOOKUP('MS-Sang'!L18,'MS1'!$B$2:$L$91,IF(PM!L16="TN",7,IF(PM!L16="DP",6,IF(PM!L16="SH",8,5))))),""),"GD:","KTPL:")</f>
        <v>Văn: N.Hoài</v>
      </c>
      <c r="M19" s="92" t="str">
        <f>SUBSTITUTE(IFERROR(IF('MS-Sang'!M18="CC","CC",VLOOKUP('MS-Sang'!M18,'MS1'!$B$2:$L$91,IF(PM!M16="TN",7,IF(PM!M16="DP",6,IF(PM!M16="SH",8,5))))),""),"GD:","KTPL:")</f>
        <v>CN: Thắng</v>
      </c>
      <c r="N19" s="92" t="str">
        <f>IFERROR(IF('MS-Sang'!N18="CC","CC",VLOOKUP('MS-Sang'!N18,'MS1'!$B$2:$L$91,IF(PM!N16="TN",7,IF(PM!N16="DP",6,IF(PM!N16="SH",8,5))))),"")</f>
        <v>NN: Diệu</v>
      </c>
      <c r="O19" s="92" t="str">
        <f>IFERROR(IF('MS-Sang'!O18="CC","CC",VLOOKUP('MS-Sang'!O18,'MS1'!$B$2:$L$91,IF(PM!O16="TN",7,IF(PM!O16="DP",6,IF(PM!O16="SH",8,5))))),"")</f>
        <v>Lý: Văn</v>
      </c>
      <c r="P19" s="92" t="str">
        <f>IFERROR(IF('MS-Sang'!P18="CC","CC",VLOOKUP('MS-Sang'!P18,'MS1'!$B$2:$L$91,IF(PM!P16="TN",7,IF(PM!P16="DP",6,IF(PM!P16="SH",8,5))))),"")</f>
        <v>NN: Nghĩa</v>
      </c>
      <c r="Q19" s="93" t="str">
        <f>IFERROR(IF('MS-Sang'!Q18="CC","CC",VLOOKUP('MS-Sang'!Q18,'MS1'!$B$2:$L$91,IF(PM!Q16="TN",7,IF(PM!Q16="DP",6,IF(PM!Q16="SH",8,5))))),"")</f>
        <v>Toán: Long</v>
      </c>
      <c r="R19" s="99" t="str">
        <f>IFERROR(IF('MS-Sang'!R18="CC","CC",VLOOKUP('MS-Sang'!R18,'MS1'!$B$2:$L$91,IF(PM!R16="TN",7,IF(PM!R16="DP",6,IF(PM!R16="SH",8,5))))),"")</f>
        <v>Toán: Thúy</v>
      </c>
      <c r="S19" s="92" t="str">
        <f>IFERROR(IF('MS-Sang'!S18="CC","CC",VLOOKUP('MS-Sang'!S18,'MS1'!$B$2:$L$91,IF(PM!S16="TN",7,IF(PM!S16="DP",6,IF(PM!S16="SH",8,5))))),"")</f>
        <v>Sử: Duyên</v>
      </c>
      <c r="T19" s="92" t="str">
        <f>IFERROR(IF('MS-Sang'!T18="CC","CC",VLOOKUP('MS-Sang'!T18,'MS1'!$B$2:$L$91,IF(PM!T16="TN",7,IF(PM!T16="DP",6,IF(PM!T16="SH",8,5))))),"")</f>
        <v>NN: Thủy</v>
      </c>
      <c r="U19" s="92" t="str">
        <f>IFERROR(IF('MS-Sang'!U18="CC","CC",VLOOKUP('MS-Sang'!U18,'MS1'!$B$2:$L$91,IF(PM!U16="TN",7,IF(PM!U16="DP",6,IF(PM!U16="SH",8,5))))),"")</f>
        <v>Hóa: Hòa</v>
      </c>
      <c r="V19" s="92" t="str">
        <f>IFERROR(IF('MS-Sang'!V18="CC","CC",VLOOKUP('MS-Sang'!V18,'MS1'!$B$2:$L$91,IF(PM!V16="TN",7,IF(PM!V16="DP",6,IF(PM!V16="SH",8,5))))),"")</f>
        <v>Lý: Bảy</v>
      </c>
      <c r="W19" s="92" t="str">
        <f>IFERROR(IF('MS-Sang'!W18="CC","CC",VLOOKUP('MS-Sang'!W18,'MS1'!$B$2:$L$91,IF(PM!W16="TN",7,IF(PM!W16="DP",6,IF(PM!W16="SH",8,5))))),"")</f>
        <v>Lý: Tám</v>
      </c>
      <c r="X19" s="92" t="str">
        <f>IFERROR(IF('MS-Sang'!X18="CC","CC",VLOOKUP('MS-Sang'!X18,'MS1'!$B$2:$L$91,IF(PM!X16="TN",7,IF(PM!X16="DP",6,IF(PM!X16="SH",8,5))))),"")</f>
        <v>Sử: Thoa</v>
      </c>
      <c r="Y19" s="92" t="str">
        <f>IFERROR(IF('MS-Sang'!Y18="CC","CC",VLOOKUP('MS-Sang'!Y18,'MS1'!$B$2:$L$91,IF(PM!Y16="TN",7,IF(PM!Y16="DP",6,IF(PM!Y16="SH",8,5))))),"")</f>
        <v>Toán: Yếm</v>
      </c>
      <c r="Z19" s="92" t="str">
        <f>IFERROR(IF('MS-Sang'!Z18="CC","CC",VLOOKUP('MS-Sang'!Z18,'MS1'!$B$2:$L$91,IF(PM!Z16="TN",7,IF(PM!Z16="DP",6,IF(PM!Z16="SH",8,5))))),"")</f>
        <v>CN: Bền</v>
      </c>
      <c r="AA19" s="92" t="str">
        <f>IFERROR(IF('MS-Sang'!AA18="CC","CC",VLOOKUP('MS-Sang'!AA18,'MS1'!$B$2:$L$91,IF(PM!AA16="TN",7,IF(PM!AA16="DP",6,IF(PM!AA16="SH",8,5))))),"")</f>
        <v>Toán: Quý</v>
      </c>
      <c r="AB19" s="92" t="str">
        <f>IFERROR(IF('MS-Sang'!AB18="CC","CC",VLOOKUP('MS-Sang'!AB18,'MS1'!$B$2:$L$91,IF(PM!AB16="TN",7,IF(PM!AB16="DP",6,IF(PM!AB16="SH",8,5))))),"")</f>
        <v>Tin: Sơn</v>
      </c>
      <c r="AC19" s="92" t="str">
        <f>IFERROR(IF('MS-Sang'!AC18="CC","CC",VLOOKUP('MS-Sang'!AC18,'MS1'!$B$2:$L$91,IF(PM!AC16="TN",7,IF(PM!AC16="DP",6,IF(PM!AC16="SH",8,5))))),"")</f>
        <v>NN: Hiệp</v>
      </c>
      <c r="AD19" s="92" t="str">
        <f>IFERROR(IF('MS-Sang'!AD18="CC","CC",VLOOKUP('MS-Sang'!AD18,'MS1'!$B$2:$L$91,IF(PM!AD16="TN",7,IF(PM!AD16="DP",6,IF(PM!AD16="SH",8,5))))),"")</f>
        <v>Tin: Hoài</v>
      </c>
      <c r="AE19" s="92" t="str">
        <f>IFERROR(IF('MS-Sang'!AE18="CC","CC",VLOOKUP('MS-Sang'!AE18,'MS1'!$B$2:$L$91,IF(PM!AE16="TN",7,IF(PM!AE16="DP",6,IF(PM!AE16="SH",8,5))))),"")</f>
        <v>NN: Giang</v>
      </c>
      <c r="AF19" s="92" t="str">
        <f>IFERROR(IF('MS-Sang'!AF18="CC","CC",VLOOKUP('MS-Sang'!AF18,'MS1'!$B$2:$L$91,IF(PM!AF16="TN",7,IF(PM!AF16="DP",6,IF(PM!AF16="SH",8,5))))),"")</f>
        <v>GD: Phúc</v>
      </c>
      <c r="AG19" s="92" t="str">
        <f>IFERROR(IF('MS-Sang'!AG18="CC","CC",VLOOKUP('MS-Sang'!AG18,'MS1'!$B$2:$L$91,IF(PM!AG16="TN",7,IF(PM!AG16="DP",6,IF(PM!AG16="SH",8,5))))),"")</f>
        <v>Hóa: Trang</v>
      </c>
      <c r="AH19" s="92" t="str">
        <f>IFERROR(IF('MS-Sang'!AH18="CC","CC",VLOOKUP('MS-Sang'!AH18,'MS1'!$B$2:$L$91,IF(PM!AH16="TN",7,IF(PM!AH16="DP",6,IF(PM!AH16="SH",8,5))))),"")</f>
        <v>Địa: Bình</v>
      </c>
      <c r="AI19" s="92" t="str">
        <f>IF(LEFT(MSS!AI19:AR19,3)="SH:","SH:"&amp;VLOOKUP(RIGHT(MSS!AI19:AR19,LEN(MSS!AI19:AR19)-3),'MS1'!$B$2:$D$80,3),IF('MS-Sang'!AI18&lt;&gt;"",VLOOKUP('MS-Sang'!AI18,'MS1'!$B$2:$F$83,5),""))</f>
        <v/>
      </c>
      <c r="AJ19" s="96" t="str">
        <f>IF('MS-Sang'!AJ18&lt;&gt;"",VLOOKUP('MS-Sang'!AJ18,'MS1'!$B$2:$F$100,5),"")</f>
        <v/>
      </c>
    </row>
    <row r="20" spans="1:36" ht="16.149999999999999" customHeight="1" x14ac:dyDescent="0.25">
      <c r="A20" s="97"/>
      <c r="B20" s="98">
        <v>4</v>
      </c>
      <c r="C20" s="92" t="str">
        <f>SUBSTITUTE(IFERROR(IF('MS-Sang'!C19="CC","CC",VLOOKUP('MS-Sang'!C19,'MS1'!$B$2:$L$91,IF(PM!C17="TN",7,IF(PM!C17="DP",6,IF(PM!C17="SH",8,5))))),""),"GD:","KTPL:")</f>
        <v>Sinh: Hương</v>
      </c>
      <c r="D20" s="92" t="str">
        <f>SUBSTITUTE(IFERROR(IF('MS-Sang'!D19="CC","CC",VLOOKUP('MS-Sang'!D19,'MS1'!$B$2:$L$91,IF(PM!D17="TN",7,IF(PM!D17="DP",6,IF(PM!D17="SH",8,5))))),""),"GD:","KTPL:")</f>
        <v>NN: Mai</v>
      </c>
      <c r="E20" s="92" t="str">
        <f>SUBSTITUTE(IFERROR(IF('MS-Sang'!E19="CC","CC",VLOOKUP('MS-Sang'!E19,'MS1'!$B$2:$L$91,IF(PM!E17="TN",7,IF(PM!E17="DP",6,IF(PM!E17="SH",8,5))))),""),"GD:","KTPL:")</f>
        <v>Lý: Hằng</v>
      </c>
      <c r="F20" s="92" t="str">
        <f>SUBSTITUTE(IFERROR(IF('MS-Sang'!F19="CC","CC",VLOOKUP('MS-Sang'!F19,'MS1'!$B$2:$L$91,IF(PM!F17="TN",7,IF(PM!F17="DP",6,IF(PM!F17="SH",8,5))))),""),"GD:","KTPL:")</f>
        <v>TN: Thành</v>
      </c>
      <c r="G20" s="92" t="str">
        <f>SUBSTITUTE(IFERROR(IF('MS-Sang'!G19="CC","CC",VLOOKUP('MS-Sang'!G19,'MS1'!$B$2:$L$91,IF(PM!G17="TN",7,IF(PM!G17="DP",6,IF(PM!G17="SH",8,5))))),""),"GD:","KTPL:")</f>
        <v>NN: Thơm</v>
      </c>
      <c r="H20" s="92" t="str">
        <f>SUBSTITUTE(IFERROR(IF('MS-Sang'!H19="CC","CC",VLOOKUP('MS-Sang'!H19,'MS1'!$B$2:$L$91,IF(PM!H17="TN",7,IF(PM!H17="DP",6,IF(PM!H17="SH",8,5))))),""),"GD:","KTPL:")</f>
        <v>Lý: Khánh</v>
      </c>
      <c r="I20" s="92" t="str">
        <f>SUBSTITUTE(IFERROR(IF('MS-Sang'!I19="CC","CC",VLOOKUP('MS-Sang'!I19,'MS1'!$B$2:$L$91,IF(PM!I17="TN",7,IF(PM!I17="DP",6,IF(PM!I17="SH",8,5))))),""),"GD:","KTPL:")</f>
        <v>Lý: Văn</v>
      </c>
      <c r="J20" s="92" t="str">
        <f>SUBSTITUTE(IFERROR(IF('MS-Sang'!J19="CC","CC",VLOOKUP('MS-Sang'!J19,'MS1'!$B$2:$L$91,IF(PM!J17="TN",7,IF(PM!J17="DP",6,IF(PM!J17="SH",8,5))))),""),"GD:","KTPL:")</f>
        <v>NN: Nghĩa</v>
      </c>
      <c r="K20" s="92" t="str">
        <f>SUBSTITUTE(IFERROR(IF('MS-Sang'!K19="CC","CC",VLOOKUP('MS-Sang'!K19,'MS1'!$B$2:$L$91,IF(PM!K17="TN",7,IF(PM!K17="DP",6,IF(PM!K17="SH",8,5))))),""),"GD:","KTPL:")</f>
        <v>Toán: Duyến</v>
      </c>
      <c r="L20" s="92" t="str">
        <f>SUBSTITUTE(IFERROR(IF('MS-Sang'!L19="CC","CC",VLOOKUP('MS-Sang'!L19,'MS1'!$B$2:$L$91,IF(PM!L17="TN",7,IF(PM!L17="DP",6,IF(PM!L17="SH",8,5))))),""),"GD:","KTPL:")</f>
        <v>KTPL: Linh</v>
      </c>
      <c r="M20" s="92" t="str">
        <f>SUBSTITUTE(IFERROR(IF('MS-Sang'!M19="CC","CC",VLOOKUP('MS-Sang'!M19,'MS1'!$B$2:$L$91,IF(PM!M17="TN",7,IF(PM!M17="DP",6,IF(PM!M17="SH",8,5))))),""),"GD:","KTPL:")</f>
        <v>ĐP: Loan</v>
      </c>
      <c r="N20" s="92" t="str">
        <f>IFERROR(IF('MS-Sang'!N19="CC","CC",VLOOKUP('MS-Sang'!N19,'MS1'!$B$2:$L$91,IF(PM!N17="TN",7,IF(PM!N17="DP",6,IF(PM!N17="SH",8,5))))),"")</f>
        <v>Địa: Lưu</v>
      </c>
      <c r="O20" s="92" t="str">
        <f>IFERROR(IF('MS-Sang'!O19="CC","CC",VLOOKUP('MS-Sang'!O19,'MS1'!$B$2:$L$91,IF(PM!O17="TN",7,IF(PM!O17="DP",6,IF(PM!O17="SH",8,5))))),"")</f>
        <v>GD: Nam</v>
      </c>
      <c r="P20" s="92" t="str">
        <f>IFERROR(IF('MS-Sang'!P19="CC","CC",VLOOKUP('MS-Sang'!P19,'MS1'!$B$2:$L$91,IF(PM!P17="TN",7,IF(PM!P17="DP",6,IF(PM!P17="SH",8,5))))),"")</f>
        <v>Toán: Long</v>
      </c>
      <c r="Q20" s="93" t="str">
        <f>IFERROR(IF('MS-Sang'!Q19="CC","CC",VLOOKUP('MS-Sang'!Q19,'MS1'!$B$2:$L$91,IF(PM!Q17="TN",7,IF(PM!Q17="DP",6,IF(PM!Q17="SH",8,5))))),"")</f>
        <v>NN: Diệu</v>
      </c>
      <c r="R20" s="99" t="str">
        <f>IFERROR(IF('MS-Sang'!R19="CC","CC",VLOOKUP('MS-Sang'!R19,'MS1'!$B$2:$L$91,IF(PM!R17="TN",7,IF(PM!R17="DP",6,IF(PM!R17="SH",8,5))))),"")</f>
        <v>Sử: Thoa</v>
      </c>
      <c r="S20" s="92" t="str">
        <f>IFERROR(IF('MS-Sang'!S19="CC","CC",VLOOKUP('MS-Sang'!S19,'MS1'!$B$2:$L$91,IF(PM!S17="TN",7,IF(PM!S17="DP",6,IF(PM!S17="SH",8,5))))),"")</f>
        <v>Hóa: Hòa</v>
      </c>
      <c r="T20" s="92" t="str">
        <f>IFERROR(IF('MS-Sang'!T19="CC","CC",VLOOKUP('MS-Sang'!T19,'MS1'!$B$2:$L$91,IF(PM!T17="TN",7,IF(PM!T17="DP",6,IF(PM!T17="SH",8,5))))),"")</f>
        <v>Văn: V.Giang</v>
      </c>
      <c r="U20" s="92" t="str">
        <f>IFERROR(IF('MS-Sang'!U19="CC","CC",VLOOKUP('MS-Sang'!U19,'MS1'!$B$2:$L$91,IF(PM!U17="TN",7,IF(PM!U17="DP",6,IF(PM!U17="SH",8,5))))),"")</f>
        <v>Sử: Duyên</v>
      </c>
      <c r="V20" s="92" t="str">
        <f>IFERROR(IF('MS-Sang'!V19="CC","CC",VLOOKUP('MS-Sang'!V19,'MS1'!$B$2:$L$91,IF(PM!V17="TN",7,IF(PM!V17="DP",6,IF(PM!V17="SH",8,5))))),"")</f>
        <v>Văn: Diệu</v>
      </c>
      <c r="W20" s="92" t="str">
        <f>IFERROR(IF('MS-Sang'!W19="CC","CC",VLOOKUP('MS-Sang'!W19,'MS1'!$B$2:$L$91,IF(PM!W17="TN",7,IF(PM!W17="DP",6,IF(PM!W17="SH",8,5))))),"")</f>
        <v>NN: Thủy</v>
      </c>
      <c r="X20" s="92" t="str">
        <f>IFERROR(IF('MS-Sang'!X19="CC","CC",VLOOKUP('MS-Sang'!X19,'MS1'!$B$2:$L$91,IF(PM!X17="TN",7,IF(PM!X17="DP",6,IF(PM!X17="SH",8,5))))),"")</f>
        <v>Tin: Sơn</v>
      </c>
      <c r="Y20" s="92" t="str">
        <f>IFERROR(IF('MS-Sang'!Y19="CC","CC",VLOOKUP('MS-Sang'!Y19,'MS1'!$B$2:$L$91,IF(PM!Y17="TN",7,IF(PM!Y17="DP",6,IF(PM!Y17="SH",8,5))))),"")</f>
        <v>Văn: Mai</v>
      </c>
      <c r="Z20" s="92" t="str">
        <f>IFERROR(IF('MS-Sang'!Z19="CC","CC",VLOOKUP('MS-Sang'!Z19,'MS1'!$B$2:$L$91,IF(PM!Z17="TN",7,IF(PM!Z17="DP",6,IF(PM!Z17="SH",8,5))))),"")</f>
        <v>Địa: Bình</v>
      </c>
      <c r="AA20" s="92" t="str">
        <f>IFERROR(IF('MS-Sang'!AA19="CC","CC",VLOOKUP('MS-Sang'!AA19,'MS1'!$B$2:$L$91,IF(PM!AA17="TN",7,IF(PM!AA17="DP",6,IF(PM!AA17="SH",8,5))))),"")</f>
        <v>Toán: Quý</v>
      </c>
      <c r="AB20" s="92" t="str">
        <f>IFERROR(IF('MS-Sang'!AB19="CC","CC",VLOOKUP('MS-Sang'!AB19,'MS1'!$B$2:$L$91,IF(PM!AB17="TN",7,IF(PM!AB17="DP",6,IF(PM!AB17="SH",8,5))))),"")</f>
        <v>NN: Giang</v>
      </c>
      <c r="AC20" s="92" t="str">
        <f>IFERROR(IF('MS-Sang'!AC19="CC","CC",VLOOKUP('MS-Sang'!AC19,'MS1'!$B$2:$L$91,IF(PM!AC17="TN",7,IF(PM!AC17="DP",6,IF(PM!AC17="SH",8,5))))),"")</f>
        <v>NN: Hiệp</v>
      </c>
      <c r="AD20" s="92" t="str">
        <f>IFERROR(IF('MS-Sang'!AD19="CC","CC",VLOOKUP('MS-Sang'!AD19,'MS1'!$B$2:$L$91,IF(PM!AD17="TN",7,IF(PM!AD17="DP",6,IF(PM!AD17="SH",8,5))))),"")</f>
        <v>Lý: Tám</v>
      </c>
      <c r="AE20" s="92" t="str">
        <f>IFERROR(IF('MS-Sang'!AE19="CC","CC",VLOOKUP('MS-Sang'!AE19,'MS1'!$B$2:$L$91,IF(PM!AE17="TN",7,IF(PM!AE17="DP",6,IF(PM!AE17="SH",8,5))))),"")</f>
        <v>GD: Phúc</v>
      </c>
      <c r="AF20" s="92" t="str">
        <f>IFERROR(IF('MS-Sang'!AF19="CC","CC",VLOOKUP('MS-Sang'!AF19,'MS1'!$B$2:$L$91,IF(PM!AF17="TN",7,IF(PM!AF17="DP",6,IF(PM!AF17="SH",8,5))))),"")</f>
        <v>Tin: Hoài</v>
      </c>
      <c r="AG20" s="92" t="str">
        <f>IFERROR(IF('MS-Sang'!AG19="CC","CC",VLOOKUP('MS-Sang'!AG19,'MS1'!$B$2:$L$91,IF(PM!AG17="TN",7,IF(PM!AG17="DP",6,IF(PM!AG17="SH",8,5))))),"")</f>
        <v>Toán: Nhơn</v>
      </c>
      <c r="AH20" s="92" t="str">
        <f>IFERROR(IF('MS-Sang'!AH19="CC","CC",VLOOKUP('MS-Sang'!AH19,'MS1'!$B$2:$L$91,IF(PM!AH17="TN",7,IF(PM!AH17="DP",6,IF(PM!AH17="SH",8,5))))),"")</f>
        <v>Sử: Xuân</v>
      </c>
      <c r="AI20" s="92" t="str">
        <f>IF(LEFT(MSS!AI20:AR20,3)="SH:","SH:"&amp;VLOOKUP(RIGHT(MSS!AI20:AR20,LEN(MSS!AI20:AR20)-3),'MS1'!$B$2:$D$80,3),IF('MS-Sang'!AI19&lt;&gt;"",VLOOKUP('MS-Sang'!AI19,'MS1'!$B$2:$F$83,5),""))</f>
        <v/>
      </c>
      <c r="AJ20" s="96" t="str">
        <f>IF('MS-Sang'!AJ19&lt;&gt;"",VLOOKUP('MS-Sang'!AJ19,'MS1'!$B$2:$F$100,5),"")</f>
        <v/>
      </c>
    </row>
    <row r="21" spans="1:36" ht="16.149999999999999" customHeight="1" thickBot="1" x14ac:dyDescent="0.3">
      <c r="A21" s="101"/>
      <c r="B21" s="102">
        <v>5</v>
      </c>
      <c r="C21" s="103" t="str">
        <f>SUBSTITUTE(IFERROR(IF('MS-Sang'!C20="CC","CC",VLOOKUP('MS-Sang'!C20,'MS1'!$B$2:$L$91,IF(PM!C18="TN",7,IF(PM!C18="DP",6,IF(PM!C18="SH",8,5))))),""),"GD:","KTPL:")</f>
        <v/>
      </c>
      <c r="D21" s="103" t="str">
        <f>SUBSTITUTE(IFERROR(IF('MS-Sang'!D20="CC","CC",VLOOKUP('MS-Sang'!D20,'MS1'!$B$2:$L$91,IF(PM!D18="TN",7,IF(PM!D18="DP",6,IF(PM!D18="SH",8,5))))),""),"GD:","KTPL:")</f>
        <v/>
      </c>
      <c r="E21" s="103" t="str">
        <f>SUBSTITUTE(IFERROR(IF('MS-Sang'!E20="CC","CC",VLOOKUP('MS-Sang'!E20,'MS1'!$B$2:$L$91,IF(PM!E18="TN",7,IF(PM!E18="DP",6,IF(PM!E18="SH",8,5))))),""),"GD:","KTPL:")</f>
        <v/>
      </c>
      <c r="F21" s="103" t="str">
        <f>SUBSTITUTE(IFERROR(IF('MS-Sang'!F20="CC","CC",VLOOKUP('MS-Sang'!F20,'MS1'!$B$2:$L$91,IF(PM!F18="TN",7,IF(PM!F18="DP",6,IF(PM!F18="SH",8,5))))),""),"GD:","KTPL:")</f>
        <v/>
      </c>
      <c r="G21" s="103" t="str">
        <f>SUBSTITUTE(IFERROR(IF('MS-Sang'!G20="CC","CC",VLOOKUP('MS-Sang'!G20,'MS1'!$B$2:$L$91,IF(PM!G18="TN",7,IF(PM!G18="DP",6,IF(PM!G18="SH",8,5))))),""),"GD:","KTPL:")</f>
        <v/>
      </c>
      <c r="H21" s="103" t="str">
        <f>SUBSTITUTE(IFERROR(IF('MS-Sang'!H20="CC","CC",VLOOKUP('MS-Sang'!H20,'MS1'!$B$2:$L$91,IF(PM!H18="TN",7,IF(PM!H18="DP",6,IF(PM!H18="SH",8,5))))),""),"GD:","KTPL:")</f>
        <v/>
      </c>
      <c r="I21" s="103" t="str">
        <f>SUBSTITUTE(IFERROR(IF('MS-Sang'!I20="CC","CC",VLOOKUP('MS-Sang'!I20,'MS1'!$B$2:$L$91,IF(PM!I18="TN",7,IF(PM!I18="DP",6,IF(PM!I18="SH",8,5))))),""),"GD:","KTPL:")</f>
        <v/>
      </c>
      <c r="J21" s="103" t="str">
        <f>SUBSTITUTE(IFERROR(IF('MS-Sang'!J20="CC","CC",VLOOKUP('MS-Sang'!J20,'MS1'!$B$2:$L$91,IF(PM!J18="TN",7,IF(PM!J18="DP",6,IF(PM!J18="SH",8,5))))),""),"GD:","KTPL:")</f>
        <v/>
      </c>
      <c r="K21" s="103" t="str">
        <f>SUBSTITUTE(IFERROR(IF('MS-Sang'!K20="CC","CC",VLOOKUP('MS-Sang'!K20,'MS1'!$B$2:$L$91,IF(PM!K18="TN",7,IF(PM!K18="DP",6,IF(PM!K18="SH",8,5))))),""),"GD:","KTPL:")</f>
        <v/>
      </c>
      <c r="L21" s="103" t="str">
        <f>SUBSTITUTE(IFERROR(IF('MS-Sang'!L20="CC","CC",VLOOKUP('MS-Sang'!L20,'MS1'!$B$2:$L$91,IF(PM!L18="TN",7,IF(PM!L18="DP",6,IF(PM!L18="SH",8,5))))),""),"GD:","KTPL:")</f>
        <v/>
      </c>
      <c r="M21" s="103" t="str">
        <f>SUBSTITUTE(IFERROR(IF('MS-Sang'!M20="CC","CC",VLOOKUP('MS-Sang'!M20,'MS1'!$B$2:$L$91,IF(PM!M18="TN",7,IF(PM!M18="DP",6,IF(PM!M18="SH",8,5))))),""),"GD:","KTPL:")</f>
        <v/>
      </c>
      <c r="N21" s="103" t="str">
        <f>IFERROR(IF('MS-Sang'!N20="CC","CC",VLOOKUP('MS-Sang'!N20,'MS1'!$B$2:$L$91,IF(PM!N18="TN",7,IF(PM!N18="DP",6,IF(PM!N18="SH",8,5))))),"")</f>
        <v/>
      </c>
      <c r="O21" s="103" t="str">
        <f>IFERROR(IF('MS-Sang'!O20="CC","CC",VLOOKUP('MS-Sang'!O20,'MS1'!$B$2:$L$91,IF(PM!O18="TN",7,IF(PM!O18="DP",6,IF(PM!O18="SH",8,5))))),"")</f>
        <v/>
      </c>
      <c r="P21" s="103" t="str">
        <f>IFERROR(IF('MS-Sang'!P20="CC","CC",VLOOKUP('MS-Sang'!P20,'MS1'!$B$2:$L$91,IF(PM!P18="TN",7,IF(PM!P18="DP",6,IF(PM!P18="SH",8,5))))),"")</f>
        <v/>
      </c>
      <c r="Q21" s="104" t="str">
        <f>IFERROR(IF('MS-Sang'!Q20="CC","CC",VLOOKUP('MS-Sang'!Q20,'MS1'!$B$2:$L$91,IF(PM!Q18="TN",7,IF(PM!Q18="DP",6,IF(PM!Q18="SH",8,5))))),"")</f>
        <v/>
      </c>
      <c r="R21" s="105" t="str">
        <f>IFERROR(IF('MS-Sang'!R20="CC","CC",VLOOKUP('MS-Sang'!R20,'MS1'!$B$2:$L$91,IF(PM!R18="TN",7,IF(PM!R18="DP",6,IF(PM!R18="SH",8,5))))),"")</f>
        <v/>
      </c>
      <c r="S21" s="103" t="str">
        <f>IFERROR(IF('MS-Sang'!S20="CC","CC",VLOOKUP('MS-Sang'!S20,'MS1'!$B$2:$L$91,IF(PM!S18="TN",7,IF(PM!S18="DP",6,IF(PM!S18="SH",8,5))))),"")</f>
        <v/>
      </c>
      <c r="T21" s="103" t="str">
        <f>IFERROR(IF('MS-Sang'!T20="CC","CC",VLOOKUP('MS-Sang'!T20,'MS1'!$B$2:$L$91,IF(PM!T18="TN",7,IF(PM!T18="DP",6,IF(PM!T18="SH",8,5))))),"")</f>
        <v/>
      </c>
      <c r="U21" s="103" t="str">
        <f>IFERROR(IF('MS-Sang'!U20="CC","CC",VLOOKUP('MS-Sang'!U20,'MS1'!$B$2:$L$91,IF(PM!U18="TN",7,IF(PM!U18="DP",6,IF(PM!U18="SH",8,5))))),"")</f>
        <v/>
      </c>
      <c r="V21" s="103" t="str">
        <f>IFERROR(IF('MS-Sang'!V20="CC","CC",VLOOKUP('MS-Sang'!V20,'MS1'!$B$2:$L$91,IF(PM!V18="TN",7,IF(PM!V18="DP",6,IF(PM!V18="SH",8,5))))),"")</f>
        <v/>
      </c>
      <c r="W21" s="103" t="str">
        <f>IFERROR(IF('MS-Sang'!W20="CC","CC",VLOOKUP('MS-Sang'!W20,'MS1'!$B$2:$L$91,IF(PM!W18="TN",7,IF(PM!W18="DP",6,IF(PM!W18="SH",8,5))))),"")</f>
        <v/>
      </c>
      <c r="X21" s="103" t="str">
        <f>IFERROR(IF('MS-Sang'!X20="CC","CC",VLOOKUP('MS-Sang'!X20,'MS1'!$B$2:$L$91,IF(PM!X18="TN",7,IF(PM!X18="DP",6,IF(PM!X18="SH",8,5))))),"")</f>
        <v/>
      </c>
      <c r="Y21" s="103" t="str">
        <f>IFERROR(IF('MS-Sang'!Y20="CC","CC",VLOOKUP('MS-Sang'!Y20,'MS1'!$B$2:$L$91,IF(PM!Y18="TN",7,IF(PM!Y18="DP",6,IF(PM!Y18="SH",8,5))))),"")</f>
        <v/>
      </c>
      <c r="Z21" s="103" t="str">
        <f>IFERROR(IF('MS-Sang'!Z20="CC","CC",VLOOKUP('MS-Sang'!Z20,'MS1'!$B$2:$L$91,IF(PM!Z18="TN",7,IF(PM!Z18="DP",6,IF(PM!Z18="SH",8,5))))),"")</f>
        <v/>
      </c>
      <c r="AA21" s="103" t="str">
        <f>IFERROR(IF('MS-Sang'!AA20="CC","CC",VLOOKUP('MS-Sang'!AA20,'MS1'!$B$2:$L$91,IF(PM!AA18="TN",7,IF(PM!AA18="DP",6,IF(PM!AA18="SH",8,5))))),"")</f>
        <v/>
      </c>
      <c r="AB21" s="103" t="str">
        <f>IFERROR(IF('MS-Sang'!AB20="CC","CC",VLOOKUP('MS-Sang'!AB20,'MS1'!$B$2:$L$91,IF(PM!AB18="TN",7,IF(PM!AB18="DP",6,IF(PM!AB18="SH",8,5))))),"")</f>
        <v/>
      </c>
      <c r="AC21" s="103" t="str">
        <f>IFERROR(IF('MS-Sang'!AC20="CC","CC",VLOOKUP('MS-Sang'!AC20,'MS1'!$B$2:$L$91,IF(PM!AC18="TN",7,IF(PM!AC18="DP",6,IF(PM!AC18="SH",8,5))))),"")</f>
        <v/>
      </c>
      <c r="AD21" s="103" t="str">
        <f>IFERROR(IF('MS-Sang'!AD20="CC","CC",VLOOKUP('MS-Sang'!AD20,'MS1'!$B$2:$L$91,IF(PM!AD18="TN",7,IF(PM!AD18="DP",6,IF(PM!AD18="SH",8,5))))),"")</f>
        <v/>
      </c>
      <c r="AE21" s="103" t="str">
        <f>IFERROR(IF('MS-Sang'!AE20="CC","CC",VLOOKUP('MS-Sang'!AE20,'MS1'!$B$2:$L$91,IF(PM!AE18="TN",7,IF(PM!AE18="DP",6,IF(PM!AE18="SH",8,5))))),"")</f>
        <v/>
      </c>
      <c r="AF21" s="103" t="str">
        <f>IFERROR(IF('MS-Sang'!AF20="CC","CC",VLOOKUP('MS-Sang'!AF20,'MS1'!$B$2:$L$91,IF(PM!AF18="TN",7,IF(PM!AF18="DP",6,IF(PM!AF18="SH",8,5))))),"")</f>
        <v/>
      </c>
      <c r="AG21" s="103" t="str">
        <f>IFERROR(IF('MS-Sang'!AG20="CC","CC",VLOOKUP('MS-Sang'!AG20,'MS1'!$B$2:$L$91,IF(PM!AG18="TN",7,IF(PM!AG18="DP",6,IF(PM!AG18="SH",8,5))))),"")</f>
        <v/>
      </c>
      <c r="AH21" s="103" t="str">
        <f>IFERROR(IF('MS-Sang'!AH20="CC","CC",VLOOKUP('MS-Sang'!AH20,'MS1'!$B$2:$L$91,IF(PM!AH18="TN",7,IF(PM!AH18="DP",6,IF(PM!AH18="SH",8,5))))),"")</f>
        <v/>
      </c>
      <c r="AI21" s="103" t="str">
        <f>IF(LEFT(MSS!AI21:AR21,3)="SH:","SH:"&amp;VLOOKUP(RIGHT(MSS!AI21:AR21,LEN(MSS!AI21:AR21)-3),'MS1'!$B$2:$D$80,3),IF('MS-Sang'!AI20&lt;&gt;"",VLOOKUP('MS-Sang'!AI20,'MS1'!$B$2:$F$83,5),""))</f>
        <v/>
      </c>
      <c r="AJ21" s="96" t="str">
        <f>IF('MS-Sang'!AJ20&lt;&gt;"",VLOOKUP('MS-Sang'!AJ20,'MS1'!$B$2:$F$100,5),"")</f>
        <v/>
      </c>
    </row>
    <row r="22" spans="1:36" ht="16.149999999999999" customHeight="1" x14ac:dyDescent="0.25">
      <c r="A22" s="90"/>
      <c r="B22" s="91">
        <v>1</v>
      </c>
      <c r="C22" s="95" t="str">
        <f>SUBSTITUTE(IFERROR(IF('MS-Sang'!C21="CC","CC",VLOOKUP('MS-Sang'!C21,'MS1'!$B$2:$L$91,IF(PM!C19="TN",7,IF(PM!C19="DP",6,IF(PM!C19="SH",8,5))))),""),"GD:","KTPL:")</f>
        <v>ĐP: Duyên</v>
      </c>
      <c r="D22" s="95" t="str">
        <f>SUBSTITUTE(IFERROR(IF('MS-Sang'!D21="CC","CC",VLOOKUP('MS-Sang'!D21,'MS1'!$B$2:$L$91,IF(PM!D19="TN",7,IF(PM!D19="DP",6,IF(PM!D19="SH",8,5))))),""),"GD:","KTPL:")</f>
        <v>Sinh: Hương</v>
      </c>
      <c r="E22" s="95" t="str">
        <f>SUBSTITUTE(IFERROR(IF('MS-Sang'!E21="CC","CC",VLOOKUP('MS-Sang'!E21,'MS1'!$B$2:$L$91,IF(PM!E19="TN",7,IF(PM!E19="DP",6,IF(PM!E19="SH",8,5))))),""),"GD:","KTPL:")</f>
        <v>Văn: Phương</v>
      </c>
      <c r="F22" s="95" t="str">
        <f>SUBSTITUTE(IFERROR(IF('MS-Sang'!F21="CC","CC",VLOOKUP('MS-Sang'!F21,'MS1'!$B$2:$L$91,IF(PM!F19="TN",7,IF(PM!F19="DP",6,IF(PM!F19="SH",8,5))))),""),"GD:","KTPL:")</f>
        <v>Hóa: Thành</v>
      </c>
      <c r="G22" s="95" t="str">
        <f>SUBSTITUTE(IFERROR(IF('MS-Sang'!G21="CC","CC",VLOOKUP('MS-Sang'!G21,'MS1'!$B$2:$L$91,IF(PM!G19="TN",7,IF(PM!G19="DP",6,IF(PM!G19="SH",8,5))))),""),"GD:","KTPL:")</f>
        <v>Lý: Văn</v>
      </c>
      <c r="H22" s="95" t="str">
        <f>SUBSTITUTE(IFERROR(IF('MS-Sang'!H21="CC","CC",VLOOKUP('MS-Sang'!H21,'MS1'!$B$2:$L$91,IF(PM!H19="TN",7,IF(PM!H19="DP",6,IF(PM!H19="SH",8,5))))),""),"GD:","KTPL:")</f>
        <v>TN: Trang</v>
      </c>
      <c r="I22" s="95" t="str">
        <f>SUBSTITUTE(IFERROR(IF('MS-Sang'!I21="CC","CC",VLOOKUP('MS-Sang'!I21,'MS1'!$B$2:$L$91,IF(PM!I19="TN",7,IF(PM!I19="DP",6,IF(PM!I19="SH",8,5))))),""),"GD:","KTPL:")</f>
        <v>Tin: Sơn</v>
      </c>
      <c r="J22" s="95" t="str">
        <f>SUBSTITUTE(IFERROR(IF('MS-Sang'!J21="CC","CC",VLOOKUP('MS-Sang'!J21,'MS1'!$B$2:$L$91,IF(PM!J19="TN",7,IF(PM!J19="DP",6,IF(PM!J19="SH",8,5))))),""),"GD:","KTPL:")</f>
        <v>Văn: Vân</v>
      </c>
      <c r="K22" s="95" t="str">
        <f>SUBSTITUTE(IFERROR(IF('MS-Sang'!K21="CC","CC",VLOOKUP('MS-Sang'!K21,'MS1'!$B$2:$L$91,IF(PM!K19="TN",7,IF(PM!K19="DP",6,IF(PM!K19="SH",8,5))))),""),"GD:","KTPL:")</f>
        <v>NN: Giang</v>
      </c>
      <c r="L22" s="95" t="str">
        <f>SUBSTITUTE(IFERROR(IF('MS-Sang'!L21="CC","CC",VLOOKUP('MS-Sang'!L21,'MS1'!$B$2:$L$91,IF(PM!L19="TN",7,IF(PM!L19="DP",6,IF(PM!L19="SH",8,5))))),""),"GD:","KTPL:")</f>
        <v>Văn: N.Hoài</v>
      </c>
      <c r="M22" s="95" t="str">
        <f>SUBSTITUTE(IFERROR(IF('MS-Sang'!M21="CC","CC",VLOOKUP('MS-Sang'!M21,'MS1'!$B$2:$L$91,IF(PM!M19="TN",7,IF(PM!M19="DP",6,IF(PM!M19="SH",8,5))))),""),"GD:","KTPL:")</f>
        <v>Địa: Bình</v>
      </c>
      <c r="N22" s="95" t="str">
        <f>IFERROR(IF('MS-Sang'!N21="CC","CC",VLOOKUP('MS-Sang'!N21,'MS1'!$B$2:$L$91,IF(PM!N19="TN",7,IF(PM!N19="DP",6,IF(PM!N19="SH",8,5))))),"")</f>
        <v>Toán: Duyến</v>
      </c>
      <c r="O22" s="95" t="str">
        <f>IFERROR(IF('MS-Sang'!O21="CC","CC",VLOOKUP('MS-Sang'!O21,'MS1'!$B$2:$L$91,IF(PM!O19="TN",7,IF(PM!O19="DP",6,IF(PM!O19="SH",8,5))))),"")</f>
        <v>Văn: Mai</v>
      </c>
      <c r="P22" s="95" t="str">
        <f>IFERROR(IF('MS-Sang'!P21="CC","CC",VLOOKUP('MS-Sang'!P21,'MS1'!$B$2:$L$91,IF(PM!P19="TN",7,IF(PM!P19="DP",6,IF(PM!P19="SH",8,5))))),"")</f>
        <v>NN: Diệu</v>
      </c>
      <c r="Q22" s="106" t="str">
        <f>IFERROR(IF('MS-Sang'!Q21="CC","CC",VLOOKUP('MS-Sang'!Q21,'MS1'!$B$2:$L$91,IF(PM!Q19="TN",7,IF(PM!Q19="DP",6,IF(PM!Q19="SH",8,5))))),"")</f>
        <v>Toán: Long</v>
      </c>
      <c r="R22" s="94" t="str">
        <f>IFERROR(IF('MS-Sang'!R21="CC","CC",VLOOKUP('MS-Sang'!R21,'MS1'!$B$2:$L$91,IF(PM!R19="TN",7,IF(PM!R19="DP",6,IF(PM!R19="SH",8,5))))),"")</f>
        <v>NN: Nghĩa</v>
      </c>
      <c r="S22" s="95" t="str">
        <f>IFERROR(IF('MS-Sang'!S21="CC","CC",VLOOKUP('MS-Sang'!S21,'MS1'!$B$2:$L$91,IF(PM!S19="TN",7,IF(PM!S19="DP",6,IF(PM!S19="SH",8,5))))),"")</f>
        <v>Sinh: Hiền</v>
      </c>
      <c r="T22" s="95" t="str">
        <f>IFERROR(IF('MS-Sang'!T21="CC","CC",VLOOKUP('MS-Sang'!T21,'MS1'!$B$2:$L$91,IF(PM!T19="TN",7,IF(PM!T19="DP",6,IF(PM!T19="SH",8,5))))),"")</f>
        <v>Toán: Vũ</v>
      </c>
      <c r="U22" s="95" t="str">
        <f>IFERROR(IF('MS-Sang'!U21="CC","CC",VLOOKUP('MS-Sang'!U21,'MS1'!$B$2:$L$91,IF(PM!U19="TN",7,IF(PM!U19="DP",6,IF(PM!U19="SH",8,5))))),"")</f>
        <v>Hóa: Hòa</v>
      </c>
      <c r="V22" s="95" t="str">
        <f>IFERROR(IF('MS-Sang'!V21="CC","CC",VLOOKUP('MS-Sang'!V21,'MS1'!$B$2:$L$91,IF(PM!V19="TN",7,IF(PM!V19="DP",6,IF(PM!V19="SH",8,5))))),"")</f>
        <v>NN: Hiệp</v>
      </c>
      <c r="W22" s="95" t="str">
        <f>IFERROR(IF('MS-Sang'!W21="CC","CC",VLOOKUP('MS-Sang'!W21,'MS1'!$B$2:$L$91,IF(PM!W19="TN",7,IF(PM!W19="DP",6,IF(PM!W19="SH",8,5))))),"")</f>
        <v>NN: Thủy</v>
      </c>
      <c r="X22" s="95" t="str">
        <f>IFERROR(IF('MS-Sang'!X21="CC","CC",VLOOKUP('MS-Sang'!X21,'MS1'!$B$2:$L$91,IF(PM!X19="TN",7,IF(PM!X19="DP",6,IF(PM!X19="SH",8,5))))),"")</f>
        <v>Lý: Hiếu</v>
      </c>
      <c r="Y22" s="95" t="str">
        <f>IFERROR(IF('MS-Sang'!Y21="CC","CC",VLOOKUP('MS-Sang'!Y21,'MS1'!$B$2:$L$91,IF(PM!Y19="TN",7,IF(PM!Y19="DP",6,IF(PM!Y19="SH",8,5))))),"")</f>
        <v>NN: Thơm</v>
      </c>
      <c r="Z22" s="95" t="str">
        <f>IFERROR(IF('MS-Sang'!Z21="CC","CC",VLOOKUP('MS-Sang'!Z21,'MS1'!$B$2:$L$91,IF(PM!Z19="TN",7,IF(PM!Z19="DP",6,IF(PM!Z19="SH",8,5))))),"")</f>
        <v>Văn: V.Anh</v>
      </c>
      <c r="AA22" s="95" t="str">
        <f>IFERROR(IF('MS-Sang'!AA21="CC","CC",VLOOKUP('MS-Sang'!AA21,'MS1'!$B$2:$L$91,IF(PM!AA19="TN",7,IF(PM!AA19="DP",6,IF(PM!AA19="SH",8,5))))),"")</f>
        <v>Văn: Diệu</v>
      </c>
      <c r="AB22" s="95" t="str">
        <f>IFERROR(IF('MS-Sang'!AB21="CC","CC",VLOOKUP('MS-Sang'!AB21,'MS1'!$B$2:$L$91,IF(PM!AB19="TN",7,IF(PM!AB19="DP",6,IF(PM!AB19="SH",8,5))))),"")</f>
        <v>Văn: Hiểu</v>
      </c>
      <c r="AC22" s="95" t="str">
        <f>IFERROR(IF('MS-Sang'!AC21="CC","CC",VLOOKUP('MS-Sang'!AC21,'MS1'!$B$2:$L$91,IF(PM!AC19="TN",7,IF(PM!AC19="DP",6,IF(PM!AC19="SH",8,5))))),"")</f>
        <v>Hóa: Tuấn</v>
      </c>
      <c r="AD22" s="95" t="str">
        <f>IFERROR(IF('MS-Sang'!AD21="CC","CC",VLOOKUP('MS-Sang'!AD21,'MS1'!$B$2:$L$91,IF(PM!AD19="TN",7,IF(PM!AD19="DP",6,IF(PM!AD19="SH",8,5))))),"")</f>
        <v>CN: Huyên</v>
      </c>
      <c r="AE22" s="95" t="str">
        <f>IFERROR(IF('MS-Sang'!AE21="CC","CC",VLOOKUP('MS-Sang'!AE21,'MS1'!$B$2:$L$91,IF(PM!AE19="TN",7,IF(PM!AE19="DP",6,IF(PM!AE19="SH",8,5))))),"")</f>
        <v>Toán: Quý</v>
      </c>
      <c r="AF22" s="95" t="str">
        <f>IFERROR(IF('MS-Sang'!AF21="CC","CC",VLOOKUP('MS-Sang'!AF21,'MS1'!$B$2:$L$91,IF(PM!AF19="TN",7,IF(PM!AF19="DP",6,IF(PM!AF19="SH",8,5))))),"")</f>
        <v>Sinh: Yên</v>
      </c>
      <c r="AG22" s="95" t="str">
        <f>IFERROR(IF('MS-Sang'!AG21="CC","CC",VLOOKUP('MS-Sang'!AG21,'MS1'!$B$2:$L$91,IF(PM!AG19="TN",7,IF(PM!AG19="DP",6,IF(PM!AG19="SH",8,5))))),"")</f>
        <v>Sử: Xuân</v>
      </c>
      <c r="AH22" s="95" t="str">
        <f>IFERROR(IF('MS-Sang'!AH21="CC","CC",VLOOKUP('MS-Sang'!AH21,'MS1'!$B$2:$L$91,IF(PM!AH19="TN",7,IF(PM!AH19="DP",6,IF(PM!AH19="SH",8,5))))),"")</f>
        <v>GD: Nam</v>
      </c>
      <c r="AI22" s="95" t="str">
        <f>IF(LEFT(MSS!AI22:AR22,3)="SH:","SH:"&amp;VLOOKUP(RIGHT(MSS!AI22:AR22,LEN(MSS!AI22:AR22)-3),'MS1'!$B$2:$D$80,3),IF('MS-Sang'!AI21&lt;&gt;"",VLOOKUP('MS-Sang'!AI21,'MS1'!$B$2:$F$83,5),""))</f>
        <v/>
      </c>
      <c r="AJ22" s="96" t="str">
        <f>IF('MS-Sang'!AJ21&lt;&gt;"",VLOOKUP('MS-Sang'!AJ21,'MS1'!$B$2:$F$100,5),"")</f>
        <v/>
      </c>
    </row>
    <row r="23" spans="1:36" ht="16.149999999999999" customHeight="1" x14ac:dyDescent="0.25">
      <c r="A23" s="97"/>
      <c r="B23" s="98">
        <v>2</v>
      </c>
      <c r="C23" s="92" t="str">
        <f>SUBSTITUTE(IFERROR(IF('MS-Sang'!C22="CC","CC",VLOOKUP('MS-Sang'!C22,'MS1'!$B$2:$L$91,IF(PM!C20="TN",7,IF(PM!C20="DP",6,IF(PM!C20="SH",8,5))))),""),"GD:","KTPL:")</f>
        <v>NN: Mai</v>
      </c>
      <c r="D23" s="92" t="str">
        <f>SUBSTITUTE(IFERROR(IF('MS-Sang'!D22="CC","CC",VLOOKUP('MS-Sang'!D22,'MS1'!$B$2:$L$91,IF(PM!D20="TN",7,IF(PM!D20="DP",6,IF(PM!D20="SH",8,5))))),""),"GD:","KTPL:")</f>
        <v>ĐP: Duyên</v>
      </c>
      <c r="E23" s="92" t="str">
        <f>SUBSTITUTE(IFERROR(IF('MS-Sang'!E22="CC","CC",VLOOKUP('MS-Sang'!E22,'MS1'!$B$2:$L$91,IF(PM!E20="TN",7,IF(PM!E20="DP",6,IF(PM!E20="SH",8,5))))),""),"GD:","KTPL:")</f>
        <v>Sinh: Thành</v>
      </c>
      <c r="F23" s="92" t="str">
        <f>SUBSTITUTE(IFERROR(IF('MS-Sang'!F22="CC","CC",VLOOKUP('MS-Sang'!F22,'MS1'!$B$2:$L$91,IF(PM!F20="TN",7,IF(PM!F20="DP",6,IF(PM!F20="SH",8,5))))),""),"GD:","KTPL:")</f>
        <v>Tin: Sơn</v>
      </c>
      <c r="G23" s="92" t="str">
        <f>SUBSTITUTE(IFERROR(IF('MS-Sang'!G22="CC","CC",VLOOKUP('MS-Sang'!G22,'MS1'!$B$2:$L$91,IF(PM!G20="TN",7,IF(PM!G20="DP",6,IF(PM!G20="SH",8,5))))),""),"GD:","KTPL:")</f>
        <v>Lý: Văn</v>
      </c>
      <c r="H23" s="92" t="str">
        <f>SUBSTITUTE(IFERROR(IF('MS-Sang'!H22="CC","CC",VLOOKUP('MS-Sang'!H22,'MS1'!$B$2:$L$91,IF(PM!H20="TN",7,IF(PM!H20="DP",6,IF(PM!H20="SH",8,5))))),""),"GD:","KTPL:")</f>
        <v>Toán: Long</v>
      </c>
      <c r="I23" s="92" t="str">
        <f>SUBSTITUTE(IFERROR(IF('MS-Sang'!I22="CC","CC",VLOOKUP('MS-Sang'!I22,'MS1'!$B$2:$L$91,IF(PM!I20="TN",7,IF(PM!I20="DP",6,IF(PM!I20="SH",8,5))))),""),"GD:","KTPL:")</f>
        <v>Toán: Nhơn</v>
      </c>
      <c r="J23" s="92" t="str">
        <f>SUBSTITUTE(IFERROR(IF('MS-Sang'!J22="CC","CC",VLOOKUP('MS-Sang'!J22,'MS1'!$B$2:$L$91,IF(PM!J20="TN",7,IF(PM!J20="DP",6,IF(PM!J20="SH",8,5))))),""),"GD:","KTPL:")</f>
        <v>Văn: Vân</v>
      </c>
      <c r="K23" s="92" t="str">
        <f>SUBSTITUTE(IFERROR(IF('MS-Sang'!K22="CC","CC",VLOOKUP('MS-Sang'!K22,'MS1'!$B$2:$L$91,IF(PM!K20="TN",7,IF(PM!K20="DP",6,IF(PM!K20="SH",8,5))))),""),"GD:","KTPL:")</f>
        <v>Địa: Hướng</v>
      </c>
      <c r="L23" s="92" t="str">
        <f>SUBSTITUTE(IFERROR(IF('MS-Sang'!L22="CC","CC",VLOOKUP('MS-Sang'!L22,'MS1'!$B$2:$L$91,IF(PM!L20="TN",7,IF(PM!L20="DP",6,IF(PM!L20="SH",8,5))))),""),"GD:","KTPL:")</f>
        <v>Văn: N.Hoài</v>
      </c>
      <c r="M23" s="92" t="str">
        <f>SUBSTITUTE(IFERROR(IF('MS-Sang'!M22="CC","CC",VLOOKUP('MS-Sang'!M22,'MS1'!$B$2:$L$91,IF(PM!M20="TN",7,IF(PM!M20="DP",6,IF(PM!M20="SH",8,5))))),""),"GD:","KTPL:")</f>
        <v>Địa: Bình</v>
      </c>
      <c r="N23" s="92" t="str">
        <f>IFERROR(IF('MS-Sang'!N22="CC","CC",VLOOKUP('MS-Sang'!N22,'MS1'!$B$2:$L$91,IF(PM!N20="TN",7,IF(PM!N20="DP",6,IF(PM!N20="SH",8,5))))),"")</f>
        <v>CN: Thanh</v>
      </c>
      <c r="O23" s="92" t="str">
        <f>IFERROR(IF('MS-Sang'!O22="CC","CC",VLOOKUP('MS-Sang'!O22,'MS1'!$B$2:$L$91,IF(PM!O20="TN",7,IF(PM!O20="DP",6,IF(PM!O20="SH",8,5))))),"")</f>
        <v>Văn: Hoài</v>
      </c>
      <c r="P23" s="92" t="str">
        <f>IFERROR(IF('MS-Sang'!P22="CC","CC",VLOOKUP('MS-Sang'!P22,'MS1'!$B$2:$L$91,IF(PM!P20="TN",7,IF(PM!P20="DP",6,IF(PM!P20="SH",8,5))))),"")</f>
        <v>Hóa: Trang</v>
      </c>
      <c r="Q23" s="93" t="str">
        <f>IFERROR(IF('MS-Sang'!Q22="CC","CC",VLOOKUP('MS-Sang'!Q22,'MS1'!$B$2:$L$91,IF(PM!Q20="TN",7,IF(PM!Q20="DP",6,IF(PM!Q20="SH",8,5))))),"")</f>
        <v>NN: Diệu</v>
      </c>
      <c r="R23" s="99" t="str">
        <f>IFERROR(IF('MS-Sang'!R22="CC","CC",VLOOKUP('MS-Sang'!R22,'MS1'!$B$2:$L$91,IF(PM!R20="TN",7,IF(PM!R20="DP",6,IF(PM!R20="SH",8,5))))),"")</f>
        <v>Tin: Vừa</v>
      </c>
      <c r="S23" s="92" t="str">
        <f>IFERROR(IF('MS-Sang'!S22="CC","CC",VLOOKUP('MS-Sang'!S22,'MS1'!$B$2:$L$91,IF(PM!S20="TN",7,IF(PM!S20="DP",6,IF(PM!S20="SH",8,5))))),"")</f>
        <v>NN: Nghĩa</v>
      </c>
      <c r="T23" s="92" t="str">
        <f>IFERROR(IF('MS-Sang'!T22="CC","CC",VLOOKUP('MS-Sang'!T22,'MS1'!$B$2:$L$91,IF(PM!T20="TN",7,IF(PM!T20="DP",6,IF(PM!T20="SH",8,5))))),"")</f>
        <v>Văn: Sơn</v>
      </c>
      <c r="U23" s="92" t="str">
        <f>IFERROR(IF('MS-Sang'!U22="CC","CC",VLOOKUP('MS-Sang'!U22,'MS1'!$B$2:$L$91,IF(PM!U20="TN",7,IF(PM!U20="DP",6,IF(PM!U20="SH",8,5))))),"")</f>
        <v>Toán: Vũ</v>
      </c>
      <c r="V23" s="92" t="str">
        <f>IFERROR(IF('MS-Sang'!V22="CC","CC",VLOOKUP('MS-Sang'!V22,'MS1'!$B$2:$L$91,IF(PM!V20="TN",7,IF(PM!V20="DP",6,IF(PM!V20="SH",8,5))))),"")</f>
        <v>GD: Nam</v>
      </c>
      <c r="W23" s="92" t="str">
        <f>IFERROR(IF('MS-Sang'!W22="CC","CC",VLOOKUP('MS-Sang'!W22,'MS1'!$B$2:$L$91,IF(PM!W20="TN",7,IF(PM!W20="DP",6,IF(PM!W20="SH",8,5))))),"")</f>
        <v>Hóa: Hòa</v>
      </c>
      <c r="X23" s="92" t="str">
        <f>IFERROR(IF('MS-Sang'!X22="CC","CC",VLOOKUP('MS-Sang'!X22,'MS1'!$B$2:$L$91,IF(PM!X20="TN",7,IF(PM!X20="DP",6,IF(PM!X20="SH",8,5))))),"")</f>
        <v>NN: Thơm</v>
      </c>
      <c r="Y23" s="92" t="str">
        <f>IFERROR(IF('MS-Sang'!Y22="CC","CC",VLOOKUP('MS-Sang'!Y22,'MS1'!$B$2:$L$91,IF(PM!Y20="TN",7,IF(PM!Y20="DP",6,IF(PM!Y20="SH",8,5))))),"")</f>
        <v>Sinh: Hiền</v>
      </c>
      <c r="Z23" s="92" t="str">
        <f>IFERROR(IF('MS-Sang'!Z22="CC","CC",VLOOKUP('MS-Sang'!Z22,'MS1'!$B$2:$L$91,IF(PM!Z20="TN",7,IF(PM!Z20="DP",6,IF(PM!Z20="SH",8,5))))),"")</f>
        <v>Lý: Hiếu</v>
      </c>
      <c r="AA23" s="92" t="str">
        <f>IFERROR(IF('MS-Sang'!AA22="CC","CC",VLOOKUP('MS-Sang'!AA22,'MS1'!$B$2:$L$91,IF(PM!AA20="TN",7,IF(PM!AA20="DP",6,IF(PM!AA20="SH",8,5))))),"")</f>
        <v>Văn: Diệu</v>
      </c>
      <c r="AB23" s="92" t="str">
        <f>IFERROR(IF('MS-Sang'!AB22="CC","CC",VLOOKUP('MS-Sang'!AB22,'MS1'!$B$2:$L$91,IF(PM!AB20="TN",7,IF(PM!AB20="DP",6,IF(PM!AB20="SH",8,5))))),"")</f>
        <v>Văn: Hiểu</v>
      </c>
      <c r="AC23" s="92" t="str">
        <f>IFERROR(IF('MS-Sang'!AC22="CC","CC",VLOOKUP('MS-Sang'!AC22,'MS1'!$B$2:$L$91,IF(PM!AC20="TN",7,IF(PM!AC20="DP",6,IF(PM!AC20="SH",8,5))))),"")</f>
        <v>Toán: Nhân</v>
      </c>
      <c r="AD23" s="92" t="str">
        <f>IFERROR(IF('MS-Sang'!AD22="CC","CC",VLOOKUP('MS-Sang'!AD22,'MS1'!$B$2:$L$91,IF(PM!AD20="TN",7,IF(PM!AD20="DP",6,IF(PM!AD20="SH",8,5))))),"")</f>
        <v>Sử: Loan</v>
      </c>
      <c r="AE23" s="92" t="str">
        <f>IFERROR(IF('MS-Sang'!AE22="CC","CC",VLOOKUP('MS-Sang'!AE22,'MS1'!$B$2:$L$91,IF(PM!AE20="TN",7,IF(PM!AE20="DP",6,IF(PM!AE20="SH",8,5))))),"")</f>
        <v>Toán: Quý</v>
      </c>
      <c r="AF23" s="92" t="str">
        <f>IFERROR(IF('MS-Sang'!AF22="CC","CC",VLOOKUP('MS-Sang'!AF22,'MS1'!$B$2:$L$91,IF(PM!AF20="TN",7,IF(PM!AF20="DP",6,IF(PM!AF20="SH",8,5))))),"")</f>
        <v>Hóa: Tuấn</v>
      </c>
      <c r="AG23" s="92" t="str">
        <f>IFERROR(IF('MS-Sang'!AG22="CC","CC",VLOOKUP('MS-Sang'!AG22,'MS1'!$B$2:$L$91,IF(PM!AG20="TN",7,IF(PM!AG20="DP",6,IF(PM!AG20="SH",8,5))))),"")</f>
        <v>Địa: Lưu</v>
      </c>
      <c r="AH23" s="92" t="str">
        <f>IFERROR(IF('MS-Sang'!AH22="CC","CC",VLOOKUP('MS-Sang'!AH22,'MS1'!$B$2:$L$91,IF(PM!AH20="TN",7,IF(PM!AH20="DP",6,IF(PM!AH20="SH",8,5))))),"")</f>
        <v>Toán: Yếm</v>
      </c>
      <c r="AI23" s="92" t="str">
        <f>IF(LEFT(MSS!AI23:AR23,3)="SH:","SH:"&amp;VLOOKUP(RIGHT(MSS!AI23:AR23,LEN(MSS!AI23:AR23)-3),'MS1'!$B$2:$D$80,3),IF('MS-Sang'!AI22&lt;&gt;"",VLOOKUP('MS-Sang'!AI22,'MS1'!$B$2:$F$83,5),""))</f>
        <v/>
      </c>
      <c r="AJ23" s="96" t="str">
        <f>IF('MS-Sang'!AJ22&lt;&gt;"",VLOOKUP('MS-Sang'!AJ22,'MS1'!$B$2:$F$100,5),"")</f>
        <v/>
      </c>
    </row>
    <row r="24" spans="1:36" ht="16.149999999999999" customHeight="1" x14ac:dyDescent="0.25">
      <c r="A24" s="100">
        <v>5</v>
      </c>
      <c r="B24" s="98">
        <v>3</v>
      </c>
      <c r="C24" s="92" t="str">
        <f>SUBSTITUTE(IFERROR(IF('MS-Sang'!C23="CC","CC",VLOOKUP('MS-Sang'!C23,'MS1'!$B$2:$L$91,IF(PM!C21="TN",7,IF(PM!C21="DP",6,IF(PM!C21="SH",8,5))))),""),"GD:","KTPL:")</f>
        <v>Văn: V.Anh</v>
      </c>
      <c r="D24" s="92" t="str">
        <f>SUBSTITUTE(IFERROR(IF('MS-Sang'!D23="CC","CC",VLOOKUP('MS-Sang'!D23,'MS1'!$B$2:$L$91,IF(PM!D21="TN",7,IF(PM!D21="DP",6,IF(PM!D21="SH",8,5))))),""),"GD:","KTPL:")</f>
        <v>NN: Mai</v>
      </c>
      <c r="E24" s="92" t="str">
        <f>SUBSTITUTE(IFERROR(IF('MS-Sang'!E23="CC","CC",VLOOKUP('MS-Sang'!E23,'MS1'!$B$2:$L$91,IF(PM!E21="TN",7,IF(PM!E21="DP",6,IF(PM!E21="SH",8,5))))),""),"GD:","KTPL:")</f>
        <v>Sinh: Thành</v>
      </c>
      <c r="F24" s="92" t="str">
        <f>SUBSTITUTE(IFERROR(IF('MS-Sang'!F23="CC","CC",VLOOKUP('MS-Sang'!F23,'MS1'!$B$2:$L$91,IF(PM!F21="TN",7,IF(PM!F21="DP",6,IF(PM!F21="SH",8,5))))),""),"GD:","KTPL:")</f>
        <v>NN: Thủy</v>
      </c>
      <c r="G24" s="92" t="str">
        <f>SUBSTITUTE(IFERROR(IF('MS-Sang'!G23="CC","CC",VLOOKUP('MS-Sang'!G23,'MS1'!$B$2:$L$91,IF(PM!G21="TN",7,IF(PM!G21="DP",6,IF(PM!G21="SH",8,5))))),""),"GD:","KTPL:")</f>
        <v>Văn: Phương</v>
      </c>
      <c r="H24" s="92" t="str">
        <f>SUBSTITUTE(IFERROR(IF('MS-Sang'!H23="CC","CC",VLOOKUP('MS-Sang'!H23,'MS1'!$B$2:$L$91,IF(PM!H21="TN",7,IF(PM!H21="DP",6,IF(PM!H21="SH",8,5))))),""),"GD:","KTPL:")</f>
        <v>Toán: Long</v>
      </c>
      <c r="I24" s="92" t="str">
        <f>SUBSTITUTE(IFERROR(IF('MS-Sang'!I23="CC","CC",VLOOKUP('MS-Sang'!I23,'MS1'!$B$2:$L$91,IF(PM!I21="TN",7,IF(PM!I21="DP",6,IF(PM!I21="SH",8,5))))),""),"GD:","KTPL:")</f>
        <v>Toán: Nhơn</v>
      </c>
      <c r="J24" s="92" t="str">
        <f>SUBSTITUTE(IFERROR(IF('MS-Sang'!J23="CC","CC",VLOOKUP('MS-Sang'!J23,'MS1'!$B$2:$L$91,IF(PM!J21="TN",7,IF(PM!J21="DP",6,IF(PM!J21="SH",8,5))))),""),"GD:","KTPL:")</f>
        <v>TN: Thanh</v>
      </c>
      <c r="K24" s="92" t="str">
        <f>SUBSTITUTE(IFERROR(IF('MS-Sang'!K23="CC","CC",VLOOKUP('MS-Sang'!K23,'MS1'!$B$2:$L$91,IF(PM!K21="TN",7,IF(PM!K21="DP",6,IF(PM!K21="SH",8,5))))),""),"GD:","KTPL:")</f>
        <v>Hóa: Thành</v>
      </c>
      <c r="L24" s="92" t="str">
        <f>SUBSTITUTE(IFERROR(IF('MS-Sang'!L23="CC","CC",VLOOKUP('MS-Sang'!L23,'MS1'!$B$2:$L$91,IF(PM!L21="TN",7,IF(PM!L21="DP",6,IF(PM!L21="SH",8,5))))),""),"GD:","KTPL:")</f>
        <v>Địa: Hướng</v>
      </c>
      <c r="M24" s="92" t="str">
        <f>SUBSTITUTE(IFERROR(IF('MS-Sang'!M23="CC","CC",VLOOKUP('MS-Sang'!M23,'MS1'!$B$2:$L$91,IF(PM!M21="TN",7,IF(PM!M21="DP",6,IF(PM!M21="SH",8,5))))),""),"GD:","KTPL:")</f>
        <v>TN: Thắng</v>
      </c>
      <c r="N24" s="92" t="str">
        <f>IFERROR(IF('MS-Sang'!N23="CC","CC",VLOOKUP('MS-Sang'!N23,'MS1'!$B$2:$L$91,IF(PM!N21="TN",7,IF(PM!N21="DP",6,IF(PM!N21="SH",8,5))))),"")</f>
        <v>NN: Diệu</v>
      </c>
      <c r="O24" s="92" t="str">
        <f>IFERROR(IF('MS-Sang'!O23="CC","CC",VLOOKUP('MS-Sang'!O23,'MS1'!$B$2:$L$91,IF(PM!O21="TN",7,IF(PM!O21="DP",6,IF(PM!O21="SH",8,5))))),"")</f>
        <v>NN: Hiệp</v>
      </c>
      <c r="P24" s="92" t="str">
        <f>IFERROR(IF('MS-Sang'!P23="CC","CC",VLOOKUP('MS-Sang'!P23,'MS1'!$B$2:$L$91,IF(PM!P21="TN",7,IF(PM!P21="DP",6,IF(PM!P21="SH",8,5))))),"")</f>
        <v>Văn: Hoài</v>
      </c>
      <c r="Q24" s="93" t="str">
        <f>IFERROR(IF('MS-Sang'!Q23="CC","CC",VLOOKUP('MS-Sang'!Q23,'MS1'!$B$2:$L$91,IF(PM!Q21="TN",7,IF(PM!Q21="DP",6,IF(PM!Q21="SH",8,5))))),"")</f>
        <v>Văn: N.Hoài</v>
      </c>
      <c r="R24" s="99" t="str">
        <f>IFERROR(IF('MS-Sang'!R23="CC","CC",VLOOKUP('MS-Sang'!R23,'MS1'!$B$2:$L$91,IF(PM!R21="TN",7,IF(PM!R21="DP",6,IF(PM!R21="SH",8,5))))),"")</f>
        <v>Văn: M.Giang</v>
      </c>
      <c r="S24" s="92" t="str">
        <f>IFERROR(IF('MS-Sang'!S23="CC","CC",VLOOKUP('MS-Sang'!S23,'MS1'!$B$2:$L$91,IF(PM!S21="TN",7,IF(PM!S21="DP",6,IF(PM!S21="SH",8,5))))),"")</f>
        <v>Toán: Nhân</v>
      </c>
      <c r="T24" s="92" t="str">
        <f>IFERROR(IF('MS-Sang'!T23="CC","CC",VLOOKUP('MS-Sang'!T23,'MS1'!$B$2:$L$91,IF(PM!T21="TN",7,IF(PM!T21="DP",6,IF(PM!T21="SH",8,5))))),"")</f>
        <v>Sinh: Yên</v>
      </c>
      <c r="U24" s="92" t="str">
        <f>IFERROR(IF('MS-Sang'!U23="CC","CC",VLOOKUP('MS-Sang'!U23,'MS1'!$B$2:$L$91,IF(PM!U21="TN",7,IF(PM!U21="DP",6,IF(PM!U21="SH",8,5))))),"")</f>
        <v>Toán: Vũ</v>
      </c>
      <c r="V24" s="92" t="str">
        <f>IFERROR(IF('MS-Sang'!V23="CC","CC",VLOOKUP('MS-Sang'!V23,'MS1'!$B$2:$L$91,IF(PM!V21="TN",7,IF(PM!V21="DP",6,IF(PM!V21="SH",8,5))))),"")</f>
        <v>Toán: Duyến</v>
      </c>
      <c r="W24" s="92" t="str">
        <f>IFERROR(IF('MS-Sang'!W23="CC","CC",VLOOKUP('MS-Sang'!W23,'MS1'!$B$2:$L$91,IF(PM!W21="TN",7,IF(PM!W21="DP",6,IF(PM!W21="SH",8,5))))),"")</f>
        <v>Văn: Sơn</v>
      </c>
      <c r="X24" s="92" t="str">
        <f>IFERROR(IF('MS-Sang'!X23="CC","CC",VLOOKUP('MS-Sang'!X23,'MS1'!$B$2:$L$91,IF(PM!X21="TN",7,IF(PM!X21="DP",6,IF(PM!X21="SH",8,5))))),"")</f>
        <v>Toán: Mẫn</v>
      </c>
      <c r="Y24" s="92" t="str">
        <f>IFERROR(IF('MS-Sang'!Y23="CC","CC",VLOOKUP('MS-Sang'!Y23,'MS1'!$B$2:$L$91,IF(PM!Y21="TN",7,IF(PM!Y21="DP",6,IF(PM!Y21="SH",8,5))))),"")</f>
        <v>Lý: Hiếu</v>
      </c>
      <c r="Z24" s="92" t="str">
        <f>IFERROR(IF('MS-Sang'!Z23="CC","CC",VLOOKUP('MS-Sang'!Z23,'MS1'!$B$2:$L$91,IF(PM!Z21="TN",7,IF(PM!Z21="DP",6,IF(PM!Z21="SH",8,5))))),"")</f>
        <v>Toán: Thúy</v>
      </c>
      <c r="AA24" s="92" t="str">
        <f>IFERROR(IF('MS-Sang'!AA23="CC","CC",VLOOKUP('MS-Sang'!AA23,'MS1'!$B$2:$L$91,IF(PM!AA21="TN",7,IF(PM!AA21="DP",6,IF(PM!AA21="SH",8,5))))),"")</f>
        <v>Hóa: Tuấn</v>
      </c>
      <c r="AB24" s="92" t="str">
        <f>IFERROR(IF('MS-Sang'!AB23="CC","CC",VLOOKUP('MS-Sang'!AB23,'MS1'!$B$2:$L$91,IF(PM!AB21="TN",7,IF(PM!AB21="DP",6,IF(PM!AB21="SH",8,5))))),"")</f>
        <v>NN: Giang</v>
      </c>
      <c r="AC24" s="92" t="str">
        <f>IFERROR(IF('MS-Sang'!AC23="CC","CC",VLOOKUP('MS-Sang'!AC23,'MS1'!$B$2:$L$91,IF(PM!AC21="TN",7,IF(PM!AC21="DP",6,IF(PM!AC21="SH",8,5))))),"")</f>
        <v>Văn: Diệu</v>
      </c>
      <c r="AD24" s="92" t="str">
        <f>IFERROR(IF('MS-Sang'!AD23="CC","CC",VLOOKUP('MS-Sang'!AD23,'MS1'!$B$2:$L$91,IF(PM!AD21="TN",7,IF(PM!AD21="DP",6,IF(PM!AD21="SH",8,5))))),"")</f>
        <v>Sử: Loan</v>
      </c>
      <c r="AE24" s="92" t="str">
        <f>IFERROR(IF('MS-Sang'!AE23="CC","CC",VLOOKUP('MS-Sang'!AE23,'MS1'!$B$2:$L$91,IF(PM!AE21="TN",7,IF(PM!AE21="DP",6,IF(PM!AE21="SH",8,5))))),"")</f>
        <v>Lý: Tú</v>
      </c>
      <c r="AF24" s="92" t="str">
        <f>IFERROR(IF('MS-Sang'!AF23="CC","CC",VLOOKUP('MS-Sang'!AF23,'MS1'!$B$2:$L$91,IF(PM!AF21="TN",7,IF(PM!AF21="DP",6,IF(PM!AF21="SH",8,5))))),"")</f>
        <v>CN: Huyên</v>
      </c>
      <c r="AG24" s="92" t="str">
        <f>IFERROR(IF('MS-Sang'!AG23="CC","CC",VLOOKUP('MS-Sang'!AG23,'MS1'!$B$2:$L$91,IF(PM!AG21="TN",7,IF(PM!AG21="DP",6,IF(PM!AG21="SH",8,5))))),"")</f>
        <v>Sinh: Hương</v>
      </c>
      <c r="AH24" s="92" t="str">
        <f>IFERROR(IF('MS-Sang'!AH23="CC","CC",VLOOKUP('MS-Sang'!AH23,'MS1'!$B$2:$L$91,IF(PM!AH21="TN",7,IF(PM!AH21="DP",6,IF(PM!AH21="SH",8,5))))),"")</f>
        <v>Sử: Xuân</v>
      </c>
      <c r="AI24" s="92" t="str">
        <f>IF(LEFT(MSS!AI24:AR24,3)="SH:","SH:"&amp;VLOOKUP(RIGHT(MSS!AI24:AR24,LEN(MSS!AI24:AR24)-3),'MS1'!$B$2:$D$80,3),IF('MS-Sang'!AI23&lt;&gt;"",VLOOKUP('MS-Sang'!AI23,'MS1'!$B$2:$F$83,5),""))</f>
        <v/>
      </c>
      <c r="AJ24" s="96" t="str">
        <f>IF('MS-Sang'!AJ23&lt;&gt;"",VLOOKUP('MS-Sang'!AJ23,'MS1'!$B$2:$F$100,5),"")</f>
        <v/>
      </c>
    </row>
    <row r="25" spans="1:36" ht="16.149999999999999" customHeight="1" x14ac:dyDescent="0.25">
      <c r="A25" s="97"/>
      <c r="B25" s="98">
        <v>4</v>
      </c>
      <c r="C25" s="92" t="str">
        <f>SUBSTITUTE(IFERROR(IF('MS-Sang'!C24="CC","CC",VLOOKUP('MS-Sang'!C24,'MS1'!$B$2:$L$91,IF(PM!C22="TN",7,IF(PM!C22="DP",6,IF(PM!C22="SH",8,5))))),""),"GD:","KTPL:")</f>
        <v>Văn: V.Anh</v>
      </c>
      <c r="D25" s="92" t="str">
        <f>SUBSTITUTE(IFERROR(IF('MS-Sang'!D24="CC","CC",VLOOKUP('MS-Sang'!D24,'MS1'!$B$2:$L$91,IF(PM!D22="TN",7,IF(PM!D22="DP",6,IF(PM!D22="SH",8,5))))),""),"GD:","KTPL:")</f>
        <v>NN: Mai</v>
      </c>
      <c r="E25" s="92" t="str">
        <f>SUBSTITUTE(IFERROR(IF('MS-Sang'!E24="CC","CC",VLOOKUP('MS-Sang'!E24,'MS1'!$B$2:$L$91,IF(PM!E22="TN",7,IF(PM!E22="DP",6,IF(PM!E22="SH",8,5))))),""),"GD:","KTPL:")</f>
        <v>NN: Thủy</v>
      </c>
      <c r="F25" s="92" t="str">
        <f>SUBSTITUTE(IFERROR(IF('MS-Sang'!F24="CC","CC",VLOOKUP('MS-Sang'!F24,'MS1'!$B$2:$L$91,IF(PM!F22="TN",7,IF(PM!F22="DP",6,IF(PM!F22="SH",8,5))))),""),"GD:","KTPL:")</f>
        <v>Sinh: Thành</v>
      </c>
      <c r="G25" s="92" t="str">
        <f>SUBSTITUTE(IFERROR(IF('MS-Sang'!G24="CC","CC",VLOOKUP('MS-Sang'!G24,'MS1'!$B$2:$L$91,IF(PM!G22="TN",7,IF(PM!G22="DP",6,IF(PM!G22="SH",8,5))))),""),"GD:","KTPL:")</f>
        <v>Văn: Phương</v>
      </c>
      <c r="H25" s="92" t="str">
        <f>SUBSTITUTE(IFERROR(IF('MS-Sang'!H24="CC","CC",VLOOKUP('MS-Sang'!H24,'MS1'!$B$2:$L$91,IF(PM!H22="TN",7,IF(PM!H22="DP",6,IF(PM!H22="SH",8,5))))),""),"GD:","KTPL:")</f>
        <v>Tin: Sơn</v>
      </c>
      <c r="I25" s="92" t="str">
        <f>SUBSTITUTE(IFERROR(IF('MS-Sang'!I24="CC","CC",VLOOKUP('MS-Sang'!I24,'MS1'!$B$2:$L$91,IF(PM!I22="TN",7,IF(PM!I22="DP",6,IF(PM!I22="SH",8,5))))),""),"GD:","KTPL:")</f>
        <v>TN: Thanh</v>
      </c>
      <c r="J25" s="92" t="str">
        <f>SUBSTITUTE(IFERROR(IF('MS-Sang'!J24="CC","CC",VLOOKUP('MS-Sang'!J24,'MS1'!$B$2:$L$91,IF(PM!J22="TN",7,IF(PM!J22="DP",6,IF(PM!J22="SH",8,5))))),""),"GD:","KTPL:")</f>
        <v>Địa: Hướng</v>
      </c>
      <c r="K25" s="92" t="str">
        <f>SUBSTITUTE(IFERROR(IF('MS-Sang'!K24="CC","CC",VLOOKUP('MS-Sang'!K24,'MS1'!$B$2:$L$91,IF(PM!K22="TN",7,IF(PM!K22="DP",6,IF(PM!K22="SH",8,5))))),""),"GD:","KTPL:")</f>
        <v>CN: Thắng</v>
      </c>
      <c r="L25" s="92" t="str">
        <f>SUBSTITUTE(IFERROR(IF('MS-Sang'!L24="CC","CC",VLOOKUP('MS-Sang'!L24,'MS1'!$B$2:$L$91,IF(PM!L22="TN",7,IF(PM!L22="DP",6,IF(PM!L22="SH",8,5))))),""),"GD:","KTPL:")</f>
        <v>ĐP: Duyên</v>
      </c>
      <c r="M25" s="92" t="str">
        <f>SUBSTITUTE(IFERROR(IF('MS-Sang'!M24="CC","CC",VLOOKUP('MS-Sang'!M24,'MS1'!$B$2:$L$91,IF(PM!M22="TN",7,IF(PM!M22="DP",6,IF(PM!M22="SH",8,5))))),""),"GD:","KTPL:")</f>
        <v>Hóa: Hòa</v>
      </c>
      <c r="N25" s="92" t="str">
        <f>IFERROR(IF('MS-Sang'!N24="CC","CC",VLOOKUP('MS-Sang'!N24,'MS1'!$B$2:$L$91,IF(PM!N22="TN",7,IF(PM!N22="DP",6,IF(PM!N22="SH",8,5))))),"")</f>
        <v>Lý: Văn</v>
      </c>
      <c r="O25" s="92" t="str">
        <f>IFERROR(IF('MS-Sang'!O24="CC","CC",VLOOKUP('MS-Sang'!O24,'MS1'!$B$2:$L$91,IF(PM!O22="TN",7,IF(PM!O22="DP",6,IF(PM!O22="SH",8,5))))),"")</f>
        <v>GD: Nam</v>
      </c>
      <c r="P25" s="92" t="str">
        <f>IFERROR(IF('MS-Sang'!P24="CC","CC",VLOOKUP('MS-Sang'!P24,'MS1'!$B$2:$L$91,IF(PM!P22="TN",7,IF(PM!P22="DP",6,IF(PM!P22="SH",8,5))))),"")</f>
        <v>Toán: Long</v>
      </c>
      <c r="Q25" s="93" t="str">
        <f>IFERROR(IF('MS-Sang'!Q24="CC","CC",VLOOKUP('MS-Sang'!Q24,'MS1'!$B$2:$L$91,IF(PM!Q22="TN",7,IF(PM!Q22="DP",6,IF(PM!Q22="SH",8,5))))),"")</f>
        <v>Hóa: Thành</v>
      </c>
      <c r="R25" s="99" t="str">
        <f>IFERROR(IF('MS-Sang'!R24="CC","CC",VLOOKUP('MS-Sang'!R24,'MS1'!$B$2:$L$91,IF(PM!R22="TN",7,IF(PM!R22="DP",6,IF(PM!R22="SH",8,5))))),"")</f>
        <v>Văn: M.Giang</v>
      </c>
      <c r="S25" s="92" t="str">
        <f>IFERROR(IF('MS-Sang'!S24="CC","CC",VLOOKUP('MS-Sang'!S24,'MS1'!$B$2:$L$91,IF(PM!S22="TN",7,IF(PM!S22="DP",6,IF(PM!S22="SH",8,5))))),"")</f>
        <v>Toán: Nhân</v>
      </c>
      <c r="T25" s="92" t="str">
        <f>IFERROR(IF('MS-Sang'!T24="CC","CC",VLOOKUP('MS-Sang'!T24,'MS1'!$B$2:$L$91,IF(PM!T22="TN",7,IF(PM!T22="DP",6,IF(PM!T22="SH",8,5))))),"")</f>
        <v>CN: Huyên</v>
      </c>
      <c r="U25" s="92" t="str">
        <f>IFERROR(IF('MS-Sang'!U24="CC","CC",VLOOKUP('MS-Sang'!U24,'MS1'!$B$2:$L$91,IF(PM!U22="TN",7,IF(PM!U22="DP",6,IF(PM!U22="SH",8,5))))),"")</f>
        <v>Tin: Vừa</v>
      </c>
      <c r="V25" s="92" t="str">
        <f>IFERROR(IF('MS-Sang'!V24="CC","CC",VLOOKUP('MS-Sang'!V24,'MS1'!$B$2:$L$91,IF(PM!V22="TN",7,IF(PM!V22="DP",6,IF(PM!V22="SH",8,5))))),"")</f>
        <v>Toán: Duyến</v>
      </c>
      <c r="W25" s="92" t="str">
        <f>IFERROR(IF('MS-Sang'!W24="CC","CC",VLOOKUP('MS-Sang'!W24,'MS1'!$B$2:$L$91,IF(PM!W22="TN",7,IF(PM!W22="DP",6,IF(PM!W22="SH",8,5))))),"")</f>
        <v>Địa: Lưu</v>
      </c>
      <c r="X25" s="92" t="str">
        <f>IFERROR(IF('MS-Sang'!X24="CC","CC",VLOOKUP('MS-Sang'!X24,'MS1'!$B$2:$L$91,IF(PM!X22="TN",7,IF(PM!X22="DP",6,IF(PM!X22="SH",8,5))))),"")</f>
        <v>Toán: Mẫn</v>
      </c>
      <c r="Y25" s="92" t="str">
        <f>IFERROR(IF('MS-Sang'!Y24="CC","CC",VLOOKUP('MS-Sang'!Y24,'MS1'!$B$2:$L$91,IF(PM!Y22="TN",7,IF(PM!Y22="DP",6,IF(PM!Y22="SH",8,5))))),"")</f>
        <v>Toán: Yếm</v>
      </c>
      <c r="Z25" s="92" t="str">
        <f>IFERROR(IF('MS-Sang'!Z24="CC","CC",VLOOKUP('MS-Sang'!Z24,'MS1'!$B$2:$L$91,IF(PM!Z22="TN",7,IF(PM!Z22="DP",6,IF(PM!Z22="SH",8,5))))),"")</f>
        <v>Toán: Thúy</v>
      </c>
      <c r="AA25" s="92" t="str">
        <f>IFERROR(IF('MS-Sang'!AA24="CC","CC",VLOOKUP('MS-Sang'!AA24,'MS1'!$B$2:$L$91,IF(PM!AA22="TN",7,IF(PM!AA22="DP",6,IF(PM!AA22="SH",8,5))))),"")</f>
        <v>Sử: Xuân</v>
      </c>
      <c r="AB25" s="92" t="str">
        <f>IFERROR(IF('MS-Sang'!AB24="CC","CC",VLOOKUP('MS-Sang'!AB24,'MS1'!$B$2:$L$91,IF(PM!AB22="TN",7,IF(PM!AB22="DP",6,IF(PM!AB22="SH",8,5))))),"")</f>
        <v>Sử: Loan</v>
      </c>
      <c r="AC25" s="92" t="str">
        <f>IFERROR(IF('MS-Sang'!AC24="CC","CC",VLOOKUP('MS-Sang'!AC24,'MS1'!$B$2:$L$91,IF(PM!AC22="TN",7,IF(PM!AC22="DP",6,IF(PM!AC22="SH",8,5))))),"")</f>
        <v>Lý: Khánh</v>
      </c>
      <c r="AD25" s="92" t="str">
        <f>IFERROR(IF('MS-Sang'!AD24="CC","CC",VLOOKUP('MS-Sang'!AD24,'MS1'!$B$2:$L$91,IF(PM!AD22="TN",7,IF(PM!AD22="DP",6,IF(PM!AD22="SH",8,5))))),"")</f>
        <v>Hóa: Trang</v>
      </c>
      <c r="AE25" s="92" t="str">
        <f>IFERROR(IF('MS-Sang'!AE24="CC","CC",VLOOKUP('MS-Sang'!AE24,'MS1'!$B$2:$L$91,IF(PM!AE22="TN",7,IF(PM!AE22="DP",6,IF(PM!AE22="SH",8,5))))),"")</f>
        <v>NN: Giang</v>
      </c>
      <c r="AF25" s="92" t="str">
        <f>IFERROR(IF('MS-Sang'!AF24="CC","CC",VLOOKUP('MS-Sang'!AF24,'MS1'!$B$2:$L$91,IF(PM!AF22="TN",7,IF(PM!AF22="DP",6,IF(PM!AF22="SH",8,5))))),"")</f>
        <v>Văn: Ngọc</v>
      </c>
      <c r="AG25" s="92" t="str">
        <f>IFERROR(IF('MS-Sang'!AG24="CC","CC",VLOOKUP('MS-Sang'!AG24,'MS1'!$B$2:$L$91,IF(PM!AG22="TN",7,IF(PM!AG22="DP",6,IF(PM!AG22="SH",8,5))))),"")</f>
        <v>Lý: Hằng</v>
      </c>
      <c r="AH25" s="92" t="str">
        <f>IFERROR(IF('MS-Sang'!AH24="CC","CC",VLOOKUP('MS-Sang'!AH24,'MS1'!$B$2:$L$91,IF(PM!AH22="TN",7,IF(PM!AH22="DP",6,IF(PM!AH22="SH",8,5))))),"")</f>
        <v>Sinh: Hương</v>
      </c>
      <c r="AI25" s="92" t="str">
        <f>IF(LEFT(MSS!AI25:AR25,3)="SH:","SH:"&amp;VLOOKUP(RIGHT(MSS!AI25:AR25,LEN(MSS!AI25:AR25)-3),'MS1'!$B$2:$D$80,3),IF('MS-Sang'!AI24&lt;&gt;"",VLOOKUP('MS-Sang'!AI24,'MS1'!$B$2:$F$83,5),""))</f>
        <v/>
      </c>
      <c r="AJ25" s="96" t="str">
        <f>IF('MS-Sang'!AJ24&lt;&gt;"",VLOOKUP('MS-Sang'!AJ24,'MS1'!$B$2:$F$100,5),"")</f>
        <v/>
      </c>
    </row>
    <row r="26" spans="1:36" ht="16.149999999999999" customHeight="1" thickBot="1" x14ac:dyDescent="0.3">
      <c r="A26" s="101"/>
      <c r="B26" s="102">
        <v>5</v>
      </c>
      <c r="C26" s="103" t="str">
        <f>SUBSTITUTE(IFERROR(IF('MS-Sang'!C25="CC","CC",VLOOKUP('MS-Sang'!C25,'MS1'!$B$2:$L$91,IF(PM!C23="TN",7,IF(PM!C23="DP",6,IF(PM!C23="SH",8,5))))),""),"GD:","KTPL:")</f>
        <v/>
      </c>
      <c r="D26" s="103" t="str">
        <f>SUBSTITUTE(IFERROR(IF('MS-Sang'!D25="CC","CC",VLOOKUP('MS-Sang'!D25,'MS1'!$B$2:$L$91,IF(PM!D23="TN",7,IF(PM!D23="DP",6,IF(PM!D23="SH",8,5))))),""),"GD:","KTPL:")</f>
        <v/>
      </c>
      <c r="E26" s="103" t="str">
        <f>SUBSTITUTE(IFERROR(IF('MS-Sang'!E25="CC","CC",VLOOKUP('MS-Sang'!E25,'MS1'!$B$2:$L$91,IF(PM!E23="TN",7,IF(PM!E23="DP",6,IF(PM!E23="SH",8,5))))),""),"GD:","KTPL:")</f>
        <v/>
      </c>
      <c r="F26" s="103" t="str">
        <f>SUBSTITUTE(IFERROR(IF('MS-Sang'!F25="CC","CC",VLOOKUP('MS-Sang'!F25,'MS1'!$B$2:$L$91,IF(PM!F23="TN",7,IF(PM!F23="DP",6,IF(PM!F23="SH",8,5))))),""),"GD:","KTPL:")</f>
        <v/>
      </c>
      <c r="G26" s="103" t="str">
        <f>SUBSTITUTE(IFERROR(IF('MS-Sang'!G25="CC","CC",VLOOKUP('MS-Sang'!G25,'MS1'!$B$2:$L$91,IF(PM!G23="TN",7,IF(PM!G23="DP",6,IF(PM!G23="SH",8,5))))),""),"GD:","KTPL:")</f>
        <v/>
      </c>
      <c r="H26" s="103" t="str">
        <f>SUBSTITUTE(IFERROR(IF('MS-Sang'!H25="CC","CC",VLOOKUP('MS-Sang'!H25,'MS1'!$B$2:$L$91,IF(PM!H23="TN",7,IF(PM!H23="DP",6,IF(PM!H23="SH",8,5))))),""),"GD:","KTPL:")</f>
        <v/>
      </c>
      <c r="I26" s="103" t="str">
        <f>SUBSTITUTE(IFERROR(IF('MS-Sang'!I25="CC","CC",VLOOKUP('MS-Sang'!I25,'MS1'!$B$2:$L$91,IF(PM!I23="TN",7,IF(PM!I23="DP",6,IF(PM!I23="SH",8,5))))),""),"GD:","KTPL:")</f>
        <v/>
      </c>
      <c r="J26" s="103" t="str">
        <f>SUBSTITUTE(IFERROR(IF('MS-Sang'!J25="CC","CC",VLOOKUP('MS-Sang'!J25,'MS1'!$B$2:$L$91,IF(PM!J23="TN",7,IF(PM!J23="DP",6,IF(PM!J23="SH",8,5))))),""),"GD:","KTPL:")</f>
        <v/>
      </c>
      <c r="K26" s="103" t="str">
        <f>SUBSTITUTE(IFERROR(IF('MS-Sang'!K25="CC","CC",VLOOKUP('MS-Sang'!K25,'MS1'!$B$2:$L$91,IF(PM!K23="TN",7,IF(PM!K23="DP",6,IF(PM!K23="SH",8,5))))),""),"GD:","KTPL:")</f>
        <v/>
      </c>
      <c r="L26" s="103" t="str">
        <f>SUBSTITUTE(IFERROR(IF('MS-Sang'!L25="CC","CC",VLOOKUP('MS-Sang'!L25,'MS1'!$B$2:$L$91,IF(PM!L23="TN",7,IF(PM!L23="DP",6,IF(PM!L23="SH",8,5))))),""),"GD:","KTPL:")</f>
        <v/>
      </c>
      <c r="M26" s="103" t="str">
        <f>SUBSTITUTE(IFERROR(IF('MS-Sang'!M25="CC","CC",VLOOKUP('MS-Sang'!M25,'MS1'!$B$2:$L$91,IF(PM!M23="TN",7,IF(PM!M23="DP",6,IF(PM!M23="SH",8,5))))),""),"GD:","KTPL:")</f>
        <v/>
      </c>
      <c r="N26" s="103" t="str">
        <f>IFERROR(IF('MS-Sang'!N25="CC","CC",VLOOKUP('MS-Sang'!N25,'MS1'!$B$2:$L$91,IF(PM!N23="TN",7,IF(PM!N23="DP",6,IF(PM!N23="SH",8,5))))),"")</f>
        <v/>
      </c>
      <c r="O26" s="103" t="str">
        <f>IFERROR(IF('MS-Sang'!O25="CC","CC",VLOOKUP('MS-Sang'!O25,'MS1'!$B$2:$L$91,IF(PM!O23="TN",7,IF(PM!O23="DP",6,IF(PM!O23="SH",8,5))))),"")</f>
        <v/>
      </c>
      <c r="P26" s="103" t="str">
        <f>IFERROR(IF('MS-Sang'!P25="CC","CC",VLOOKUP('MS-Sang'!P25,'MS1'!$B$2:$L$91,IF(PM!P23="TN",7,IF(PM!P23="DP",6,IF(PM!P23="SH",8,5))))),"")</f>
        <v/>
      </c>
      <c r="Q26" s="104" t="str">
        <f>IFERROR(IF('MS-Sang'!Q25="CC","CC",VLOOKUP('MS-Sang'!Q25,'MS1'!$B$2:$L$91,IF(PM!Q23="TN",7,IF(PM!Q23="DP",6,IF(PM!Q23="SH",8,5))))),"")</f>
        <v/>
      </c>
      <c r="R26" s="105" t="str">
        <f>IFERROR(IF('MS-Sang'!R25="CC","CC",VLOOKUP('MS-Sang'!R25,'MS1'!$B$2:$L$91,IF(PM!R23="TN",7,IF(PM!R23="DP",6,IF(PM!R23="SH",8,5))))),"")</f>
        <v/>
      </c>
      <c r="S26" s="103" t="str">
        <f>IFERROR(IF('MS-Sang'!S25="CC","CC",VLOOKUP('MS-Sang'!S25,'MS1'!$B$2:$L$91,IF(PM!S23="TN",7,IF(PM!S23="DP",6,IF(PM!S23="SH",8,5))))),"")</f>
        <v/>
      </c>
      <c r="T26" s="103" t="str">
        <f>IFERROR(IF('MS-Sang'!T25="CC","CC",VLOOKUP('MS-Sang'!T25,'MS1'!$B$2:$L$91,IF(PM!T23="TN",7,IF(PM!T23="DP",6,IF(PM!T23="SH",8,5))))),"")</f>
        <v/>
      </c>
      <c r="U26" s="103" t="str">
        <f>IFERROR(IF('MS-Sang'!U25="CC","CC",VLOOKUP('MS-Sang'!U25,'MS1'!$B$2:$L$91,IF(PM!U23="TN",7,IF(PM!U23="DP",6,IF(PM!U23="SH",8,5))))),"")</f>
        <v/>
      </c>
      <c r="V26" s="103" t="str">
        <f>IFERROR(IF('MS-Sang'!V25="CC","CC",VLOOKUP('MS-Sang'!V25,'MS1'!$B$2:$L$91,IF(PM!V23="TN",7,IF(PM!V23="DP",6,IF(PM!V23="SH",8,5))))),"")</f>
        <v/>
      </c>
      <c r="W26" s="103" t="str">
        <f>IFERROR(IF('MS-Sang'!W25="CC","CC",VLOOKUP('MS-Sang'!W25,'MS1'!$B$2:$L$91,IF(PM!W23="TN",7,IF(PM!W23="DP",6,IF(PM!W23="SH",8,5))))),"")</f>
        <v/>
      </c>
      <c r="X26" s="103" t="str">
        <f>IFERROR(IF('MS-Sang'!X25="CC","CC",VLOOKUP('MS-Sang'!X25,'MS1'!$B$2:$L$91,IF(PM!X23="TN",7,IF(PM!X23="DP",6,IF(PM!X23="SH",8,5))))),"")</f>
        <v>Hóa: Trang</v>
      </c>
      <c r="Y26" s="103" t="str">
        <f>IFERROR(IF('MS-Sang'!Y25="CC","CC",VLOOKUP('MS-Sang'!Y25,'MS1'!$B$2:$L$91,IF(PM!Y23="TN",7,IF(PM!Y23="DP",6,IF(PM!Y23="SH",8,5))))),"")</f>
        <v>Toán: Yếm</v>
      </c>
      <c r="Z26" s="103" t="str">
        <f>IFERROR(IF('MS-Sang'!Z25="CC","CC",VLOOKUP('MS-Sang'!Z25,'MS1'!$B$2:$L$91,IF(PM!Z23="TN",7,IF(PM!Z23="DP",6,IF(PM!Z23="SH",8,5))))),"")</f>
        <v>Sử: Xuân</v>
      </c>
      <c r="AA26" s="103" t="str">
        <f>IFERROR(IF('MS-Sang'!AA25="CC","CC",VLOOKUP('MS-Sang'!AA25,'MS1'!$B$2:$L$91,IF(PM!AA23="TN",7,IF(PM!AA23="DP",6,IF(PM!AA23="SH",8,5))))),"")</f>
        <v>NN: Diệu</v>
      </c>
      <c r="AB26" s="103" t="str">
        <f>IFERROR(IF('MS-Sang'!AB25="CC","CC",VLOOKUP('MS-Sang'!AB25,'MS1'!$B$2:$L$91,IF(PM!AB23="TN",7,IF(PM!AB23="DP",6,IF(PM!AB23="SH",8,5))))),"")</f>
        <v>Lý: Khánh</v>
      </c>
      <c r="AC26" s="103" t="str">
        <f>IFERROR(IF('MS-Sang'!AC25="CC","CC",VLOOKUP('MS-Sang'!AC25,'MS1'!$B$2:$L$91,IF(PM!AC23="TN",7,IF(PM!AC23="DP",6,IF(PM!AC23="SH",8,5))))),"")</f>
        <v>Sử: Loan</v>
      </c>
      <c r="AD26" s="103" t="str">
        <f>IFERROR(IF('MS-Sang'!AD25="CC","CC",VLOOKUP('MS-Sang'!AD25,'MS1'!$B$2:$L$91,IF(PM!AD23="TN",7,IF(PM!AD23="DP",6,IF(PM!AD23="SH",8,5))))),"")</f>
        <v>Toán: Thúy</v>
      </c>
      <c r="AE26" s="103" t="str">
        <f>IFERROR(IF('MS-Sang'!AE25="CC","CC",VLOOKUP('MS-Sang'!AE25,'MS1'!$B$2:$L$91,IF(PM!AE23="TN",7,IF(PM!AE23="DP",6,IF(PM!AE23="SH",8,5))))),"")</f>
        <v>Văn: M.Giang</v>
      </c>
      <c r="AF26" s="103" t="str">
        <f>IFERROR(IF('MS-Sang'!AF25="CC","CC",VLOOKUP('MS-Sang'!AF25,'MS1'!$B$2:$L$91,IF(PM!AF23="TN",7,IF(PM!AF23="DP",6,IF(PM!AF23="SH",8,5))))),"")</f>
        <v>Văn: Ngọc</v>
      </c>
      <c r="AG26" s="103" t="str">
        <f>IFERROR(IF('MS-Sang'!AG25="CC","CC",VLOOKUP('MS-Sang'!AG25,'MS1'!$B$2:$L$91,IF(PM!AG23="TN",7,IF(PM!AG23="DP",6,IF(PM!AG23="SH",8,5))))),"")</f>
        <v>Toán: Nhơn</v>
      </c>
      <c r="AH26" s="103" t="str">
        <f>IFERROR(IF('MS-Sang'!AH25="CC","CC",VLOOKUP('MS-Sang'!AH25,'MS1'!$B$2:$L$91,IF(PM!AH23="TN",7,IF(PM!AH23="DP",6,IF(PM!AH23="SH",8,5))))),"")</f>
        <v>Lý: Hằng</v>
      </c>
      <c r="AI26" s="103" t="str">
        <f>IF(LEFT(MSS!AI26:AR26,3)="SH:","SH:"&amp;VLOOKUP(RIGHT(MSS!AI26:AR26,LEN(MSS!AI26:AR26)-3),'MS1'!$B$2:$D$80,3),IF('MS-Sang'!AI25&lt;&gt;"",VLOOKUP('MS-Sang'!AI25,'MS1'!$B$2:$F$83,5),""))</f>
        <v/>
      </c>
      <c r="AJ26" s="96" t="str">
        <f>IF('MS-Sang'!AJ25&lt;&gt;"",VLOOKUP('MS-Sang'!AJ25,'MS1'!$B$2:$F$100,5),"")</f>
        <v/>
      </c>
    </row>
    <row r="27" spans="1:36" ht="16.149999999999999" customHeight="1" x14ac:dyDescent="0.25">
      <c r="A27" s="90"/>
      <c r="B27" s="91">
        <v>1</v>
      </c>
      <c r="C27" s="95" t="str">
        <f>SUBSTITUTE(IFERROR(IF('MS-Sang'!C26="CC","CC",VLOOKUP('MS-Sang'!C26,'MS1'!$B$2:$L$91,IF(PM!C24="TN",7,IF(PM!C24="DP",6,IF(PM!C24="SH",8,5))))),""),"GD:","KTPL:")</f>
        <v>TN: Tuấn</v>
      </c>
      <c r="D27" s="95" t="str">
        <f>SUBSTITUTE(IFERROR(IF('MS-Sang'!D26="CC","CC",VLOOKUP('MS-Sang'!D26,'MS1'!$B$2:$L$91,IF(PM!D24="TN",7,IF(PM!D24="DP",6,IF(PM!D24="SH",8,5))))),""),"GD:","KTPL:")</f>
        <v>Tin: Vừa</v>
      </c>
      <c r="E27" s="95" t="str">
        <f>SUBSTITUTE(IFERROR(IF('MS-Sang'!E26="CC","CC",VLOOKUP('MS-Sang'!E26,'MS1'!$B$2:$L$91,IF(PM!E24="TN",7,IF(PM!E24="DP",6,IF(PM!E24="SH",8,5))))),""),"GD:","KTPL:")</f>
        <v>Hóa: Chung</v>
      </c>
      <c r="F27" s="95" t="str">
        <f>SUBSTITUTE(IFERROR(IF('MS-Sang'!F26="CC","CC",VLOOKUP('MS-Sang'!F26,'MS1'!$B$2:$L$91,IF(PM!F24="TN",7,IF(PM!F24="DP",6,IF(PM!F24="SH",8,5))))),""),"GD:","KTPL:")</f>
        <v>Tin: Sơn</v>
      </c>
      <c r="G27" s="95" t="str">
        <f>SUBSTITUTE(IFERROR(IF('MS-Sang'!G26="CC","CC",VLOOKUP('MS-Sang'!G26,'MS1'!$B$2:$L$91,IF(PM!G24="TN",7,IF(PM!G24="DP",6,IF(PM!G24="SH",8,5))))),""),"GD:","KTPL:")</f>
        <v>NN: Thơm</v>
      </c>
      <c r="H27" s="95" t="str">
        <f>SUBSTITUTE(IFERROR(IF('MS-Sang'!H26="CC","CC",VLOOKUP('MS-Sang'!H26,'MS1'!$B$2:$L$91,IF(PM!H24="TN",7,IF(PM!H24="DP",6,IF(PM!H24="SH",8,5))))),""),"GD:","KTPL:")</f>
        <v>ĐP: Xuân</v>
      </c>
      <c r="I27" s="95" t="str">
        <f>SUBSTITUTE(IFERROR(IF('MS-Sang'!I26="CC","CC",VLOOKUP('MS-Sang'!I26,'MS1'!$B$2:$L$91,IF(PM!I24="TN",7,IF(PM!I24="DP",6,IF(PM!I24="SH",8,5))))),""),"GD:","KTPL:")</f>
        <v>Sử: Loan</v>
      </c>
      <c r="J27" s="95" t="str">
        <f>SUBSTITUTE(IFERROR(IF('MS-Sang'!J26="CC","CC",VLOOKUP('MS-Sang'!J26,'MS1'!$B$2:$L$91,IF(PM!J24="TN",7,IF(PM!J24="DP",6,IF(PM!J24="SH",8,5))))),""),"GD:","KTPL:")</f>
        <v>Lý: Bảy</v>
      </c>
      <c r="K27" s="95" t="str">
        <f>SUBSTITUTE(IFERROR(IF('MS-Sang'!K26="CC","CC",VLOOKUP('MS-Sang'!K26,'MS1'!$B$2:$L$91,IF(PM!K24="TN",7,IF(PM!K24="DP",6,IF(PM!K24="SH",8,5))))),""),"GD:","KTPL:")</f>
        <v>KTPL: Phúc</v>
      </c>
      <c r="L27" s="95" t="str">
        <f>SUBSTITUTE(IFERROR(IF('MS-Sang'!L26="CC","CC",VLOOKUP('MS-Sang'!L26,'MS1'!$B$2:$L$91,IF(PM!L24="TN",7,IF(PM!L24="DP",6,IF(PM!L24="SH",8,5))))),""),"GD:","KTPL:")</f>
        <v>CN: Liên</v>
      </c>
      <c r="M27" s="95" t="str">
        <f>SUBSTITUTE(IFERROR(IF('MS-Sang'!M26="CC","CC",VLOOKUP('MS-Sang'!M26,'MS1'!$B$2:$L$91,IF(PM!M24="TN",7,IF(PM!M24="DP",6,IF(PM!M24="SH",8,5))))),""),"GD:","KTPL:")</f>
        <v>NN: Nghĩa</v>
      </c>
      <c r="N27" s="95" t="str">
        <f>IFERROR(IF('MS-Sang'!N26="CC","CC",VLOOKUP('MS-Sang'!N26,'MS1'!$B$2:$L$91,IF(PM!N24="TN",7,IF(PM!N24="DP",6,IF(PM!N24="SH",8,5))))),"")</f>
        <v>Hóa: Hòa</v>
      </c>
      <c r="O27" s="95" t="str">
        <f>IFERROR(IF('MS-Sang'!O26="CC","CC",VLOOKUP('MS-Sang'!O26,'MS1'!$B$2:$L$91,IF(PM!O24="TN",7,IF(PM!O24="DP",6,IF(PM!O24="SH",8,5))))),"")</f>
        <v>Toán: Trang</v>
      </c>
      <c r="P27" s="95" t="str">
        <f>IFERROR(IF('MS-Sang'!P26="CC","CC",VLOOKUP('MS-Sang'!P26,'MS1'!$B$2:$L$91,IF(PM!P24="TN",7,IF(PM!P24="DP",6,IF(PM!P24="SH",8,5))))),"")</f>
        <v>Hóa: Trang</v>
      </c>
      <c r="Q27" s="106" t="str">
        <f>IFERROR(IF('MS-Sang'!Q26="CC","CC",VLOOKUP('MS-Sang'!Q26,'MS1'!$B$2:$L$91,IF(PM!Q24="TN",7,IF(PM!Q24="DP",6,IF(PM!Q24="SH",8,5))))),"")</f>
        <v>Hóa: Thành</v>
      </c>
      <c r="R27" s="94" t="str">
        <f>IFERROR(IF('MS-Sang'!R26="CC","CC",VLOOKUP('MS-Sang'!R26,'MS1'!$B$2:$L$91,IF(PM!R24="TN",7,IF(PM!R24="DP",6,IF(PM!R24="SH",8,5))))),"")</f>
        <v>Toán: Thúy</v>
      </c>
      <c r="S27" s="95" t="str">
        <f>IFERROR(IF('MS-Sang'!S26="CC","CC",VLOOKUP('MS-Sang'!S26,'MS1'!$B$2:$L$91,IF(PM!S24="TN",7,IF(PM!S24="DP",6,IF(PM!S24="SH",8,5))))),"")</f>
        <v>Văn: Vân</v>
      </c>
      <c r="T27" s="95" t="str">
        <f>IFERROR(IF('MS-Sang'!T26="CC","CC",VLOOKUP('MS-Sang'!T26,'MS1'!$B$2:$L$91,IF(PM!T24="TN",7,IF(PM!T24="DP",6,IF(PM!T24="SH",8,5))))),"")</f>
        <v>Toán: Vũ</v>
      </c>
      <c r="U27" s="95" t="str">
        <f>IFERROR(IF('MS-Sang'!U26="CC","CC",VLOOKUP('MS-Sang'!U26,'MS1'!$B$2:$L$91,IF(PM!U24="TN",7,IF(PM!U24="DP",6,IF(PM!U24="SH",8,5))))),"")</f>
        <v>GD: Nam</v>
      </c>
      <c r="V27" s="95" t="str">
        <f>IFERROR(IF('MS-Sang'!V26="CC","CC",VLOOKUP('MS-Sang'!V26,'MS1'!$B$2:$L$91,IF(PM!V24="TN",7,IF(PM!V24="DP",6,IF(PM!V24="SH",8,5))))),"")</f>
        <v>CN: Huyên</v>
      </c>
      <c r="W27" s="95" t="str">
        <f>IFERROR(IF('MS-Sang'!W26="CC","CC",VLOOKUP('MS-Sang'!W26,'MS1'!$B$2:$L$91,IF(PM!W24="TN",7,IF(PM!W24="DP",6,IF(PM!W24="SH",8,5))))),"")</f>
        <v>Văn: V.Giang</v>
      </c>
      <c r="X27" s="95" t="str">
        <f>IFERROR(IF('MS-Sang'!X26="CC","CC",VLOOKUP('MS-Sang'!X26,'MS1'!$B$2:$L$91,IF(PM!X24="TN",7,IF(PM!X24="DP",6,IF(PM!X24="SH",8,5))))),"")</f>
        <v>Sinh: Hiền</v>
      </c>
      <c r="Y27" s="95" t="str">
        <f>IFERROR(IF('MS-Sang'!Y26="CC","CC",VLOOKUP('MS-Sang'!Y26,'MS1'!$B$2:$L$91,IF(PM!Y24="TN",7,IF(PM!Y24="DP",6,IF(PM!Y24="SH",8,5))))),"")</f>
        <v>Văn: Mai</v>
      </c>
      <c r="Z27" s="95" t="str">
        <f>IFERROR(IF('MS-Sang'!Z26="CC","CC",VLOOKUP('MS-Sang'!Z26,'MS1'!$B$2:$L$91,IF(PM!Z24="TN",7,IF(PM!Z24="DP",6,IF(PM!Z24="SH",8,5))))),"")</f>
        <v>NN: Diệu</v>
      </c>
      <c r="AA27" s="95" t="str">
        <f>IFERROR(IF('MS-Sang'!AA26="CC","CC",VLOOKUP('MS-Sang'!AA26,'MS1'!$B$2:$L$91,IF(PM!AA24="TN",7,IF(PM!AA24="DP",6,IF(PM!AA24="SH",8,5))))),"")</f>
        <v>Văn: Diệu</v>
      </c>
      <c r="AB27" s="95" t="str">
        <f>IFERROR(IF('MS-Sang'!AB26="CC","CC",VLOOKUP('MS-Sang'!AB26,'MS1'!$B$2:$L$91,IF(PM!AB24="TN",7,IF(PM!AB24="DP",6,IF(PM!AB24="SH",8,5))))),"")</f>
        <v>Toán: Nhơn</v>
      </c>
      <c r="AC27" s="95" t="str">
        <f>IFERROR(IF('MS-Sang'!AC26="CC","CC",VLOOKUP('MS-Sang'!AC26,'MS1'!$B$2:$L$91,IF(PM!AC24="TN",7,IF(PM!AC24="DP",6,IF(PM!AC24="SH",8,5))))),"")</f>
        <v>GD: Linh</v>
      </c>
      <c r="AD27" s="95" t="str">
        <f>IFERROR(IF('MS-Sang'!AD26="CC","CC",VLOOKUP('MS-Sang'!AD26,'MS1'!$B$2:$L$91,IF(PM!AD24="TN",7,IF(PM!AD24="DP",6,IF(PM!AD24="SH",8,5))))),"")</f>
        <v>Văn: V.Anh</v>
      </c>
      <c r="AE27" s="95" t="str">
        <f>IFERROR(IF('MS-Sang'!AE26="CC","CC",VLOOKUP('MS-Sang'!AE26,'MS1'!$B$2:$L$91,IF(PM!AE24="TN",7,IF(PM!AE24="DP",6,IF(PM!AE24="SH",8,5))))),"")</f>
        <v>Tin: Hoài</v>
      </c>
      <c r="AF27" s="95" t="str">
        <f>IFERROR(IF('MS-Sang'!AF26="CC","CC",VLOOKUP('MS-Sang'!AF26,'MS1'!$B$2:$L$91,IF(PM!AF24="TN",7,IF(PM!AF24="DP",6,IF(PM!AF24="SH",8,5))))),"")</f>
        <v>NN: Mai</v>
      </c>
      <c r="AG27" s="95" t="str">
        <f>IFERROR(IF('MS-Sang'!AG26="CC","CC",VLOOKUP('MS-Sang'!AG26,'MS1'!$B$2:$L$91,IF(PM!AG24="TN",7,IF(PM!AG24="DP",6,IF(PM!AG24="SH",8,5))))),"")</f>
        <v>Văn: Hiểu</v>
      </c>
      <c r="AH27" s="95" t="str">
        <f>IFERROR(IF('MS-Sang'!AH26="CC","CC",VLOOKUP('MS-Sang'!AH26,'MS1'!$B$2:$L$91,IF(PM!AH24="TN",7,IF(PM!AH24="DP",6,IF(PM!AH24="SH",8,5))))),"")</f>
        <v>Địa: Bình</v>
      </c>
      <c r="AI27" s="95" t="str">
        <f>IF(LEFT(MSS!AI27:AR27,3)="SH:","SH:"&amp;VLOOKUP(RIGHT(MSS!AI27:AR27,LEN(MSS!AI27:AR27)-3),'MS1'!$B$2:$D$80,3),IF('MS-Sang'!AI26&lt;&gt;"",VLOOKUP('MS-Sang'!AI26,'MS1'!$B$2:$F$83,5),""))</f>
        <v/>
      </c>
      <c r="AJ27" s="96" t="str">
        <f>IF('MS-Sang'!AJ26&lt;&gt;"",VLOOKUP('MS-Sang'!AJ26,'MS1'!$B$2:$F$100,5),"")</f>
        <v/>
      </c>
    </row>
    <row r="28" spans="1:36" ht="16.149999999999999" customHeight="1" x14ac:dyDescent="0.25">
      <c r="A28" s="97"/>
      <c r="B28" s="98">
        <v>2</v>
      </c>
      <c r="C28" s="92" t="str">
        <f>SUBSTITUTE(IFERROR(IF('MS-Sang'!C27="CC","CC",VLOOKUP('MS-Sang'!C27,'MS1'!$B$2:$L$91,IF(PM!C25="TN",7,IF(PM!C25="DP",6,IF(PM!C25="SH",8,5))))),""),"GD:","KTPL:")</f>
        <v>Lý: Bảy</v>
      </c>
      <c r="D28" s="92" t="str">
        <f>SUBSTITUTE(IFERROR(IF('MS-Sang'!D27="CC","CC",VLOOKUP('MS-Sang'!D27,'MS1'!$B$2:$L$91,IF(PM!D25="TN",7,IF(PM!D25="DP",6,IF(PM!D25="SH",8,5))))),""),"GD:","KTPL:")</f>
        <v>Hóa: Chung</v>
      </c>
      <c r="E28" s="92" t="str">
        <f>SUBSTITUTE(IFERROR(IF('MS-Sang'!E27="CC","CC",VLOOKUP('MS-Sang'!E27,'MS1'!$B$2:$L$91,IF(PM!E25="TN",7,IF(PM!E25="DP",6,IF(PM!E25="SH",8,5))))),""),"GD:","KTPL:")</f>
        <v>Toán: Mẫn</v>
      </c>
      <c r="F28" s="92" t="str">
        <f>SUBSTITUTE(IFERROR(IF('MS-Sang'!F27="CC","CC",VLOOKUP('MS-Sang'!F27,'MS1'!$B$2:$L$91,IF(PM!F25="TN",7,IF(PM!F25="DP",6,IF(PM!F25="SH",8,5))))),""),"GD:","KTPL:")</f>
        <v>ĐP: Xuân</v>
      </c>
      <c r="G28" s="92" t="str">
        <f>SUBSTITUTE(IFERROR(IF('MS-Sang'!G27="CC","CC",VLOOKUP('MS-Sang'!G27,'MS1'!$B$2:$L$91,IF(PM!G25="TN",7,IF(PM!G25="DP",6,IF(PM!G25="SH",8,5))))),""),"GD:","KTPL:")</f>
        <v>CN: Liên</v>
      </c>
      <c r="H28" s="92" t="str">
        <f>SUBSTITUTE(IFERROR(IF('MS-Sang'!H27="CC","CC",VLOOKUP('MS-Sang'!H27,'MS1'!$B$2:$L$91,IF(PM!H25="TN",7,IF(PM!H25="DP",6,IF(PM!H25="SH",8,5))))),""),"GD:","KTPL:")</f>
        <v>Lý: Khánh</v>
      </c>
      <c r="I28" s="92" t="str">
        <f>SUBSTITUTE(IFERROR(IF('MS-Sang'!I27="CC","CC",VLOOKUP('MS-Sang'!I27,'MS1'!$B$2:$L$91,IF(PM!I25="TN",7,IF(PM!I25="DP",6,IF(PM!I25="SH",8,5))))),""),"GD:","KTPL:")</f>
        <v>ĐP: Loan</v>
      </c>
      <c r="J28" s="92" t="str">
        <f>SUBSTITUTE(IFERROR(IF('MS-Sang'!J27="CC","CC",VLOOKUP('MS-Sang'!J27,'MS1'!$B$2:$L$91,IF(PM!J25="TN",7,IF(PM!J25="DP",6,IF(PM!J25="SH",8,5))))),""),"GD:","KTPL:")</f>
        <v>Tin: Vừa</v>
      </c>
      <c r="K28" s="92" t="str">
        <f>SUBSTITUTE(IFERROR(IF('MS-Sang'!K27="CC","CC",VLOOKUP('MS-Sang'!K27,'MS1'!$B$2:$L$91,IF(PM!K25="TN",7,IF(PM!K25="DP",6,IF(PM!K25="SH",8,5))))),""),"GD:","KTPL:")</f>
        <v>Hóa: Thành</v>
      </c>
      <c r="L28" s="92" t="str">
        <f>SUBSTITUTE(IFERROR(IF('MS-Sang'!L27="CC","CC",VLOOKUP('MS-Sang'!L27,'MS1'!$B$2:$L$91,IF(PM!L25="TN",7,IF(PM!L25="DP",6,IF(PM!L25="SH",8,5))))),""),"GD:","KTPL:")</f>
        <v>Toán: Yếm</v>
      </c>
      <c r="M28" s="92" t="str">
        <f>SUBSTITUTE(IFERROR(IF('MS-Sang'!M27="CC","CC",VLOOKUP('MS-Sang'!M27,'MS1'!$B$2:$L$91,IF(PM!M25="TN",7,IF(PM!M25="DP",6,IF(PM!M25="SH",8,5))))),""),"GD:","KTPL:")</f>
        <v>NN: Nghĩa</v>
      </c>
      <c r="N28" s="92" t="str">
        <f>IFERROR(IF('MS-Sang'!N27="CC","CC",VLOOKUP('MS-Sang'!N27,'MS1'!$B$2:$L$91,IF(PM!N25="TN",7,IF(PM!N25="DP",6,IF(PM!N25="SH",8,5))))),"")</f>
        <v>Toán: Duyến</v>
      </c>
      <c r="O28" s="92" t="str">
        <f>IFERROR(IF('MS-Sang'!O27="CC","CC",VLOOKUP('MS-Sang'!O27,'MS1'!$B$2:$L$91,IF(PM!O25="TN",7,IF(PM!O25="DP",6,IF(PM!O25="SH",8,5))))),"")</f>
        <v>NN: Hiệp</v>
      </c>
      <c r="P28" s="92" t="str">
        <f>IFERROR(IF('MS-Sang'!P27="CC","CC",VLOOKUP('MS-Sang'!P27,'MS1'!$B$2:$L$91,IF(PM!P25="TN",7,IF(PM!P25="DP",6,IF(PM!P25="SH",8,5))))),"")</f>
        <v>Toán: Long</v>
      </c>
      <c r="Q28" s="93" t="str">
        <f>IFERROR(IF('MS-Sang'!Q27="CC","CC",VLOOKUP('MS-Sang'!Q27,'MS1'!$B$2:$L$91,IF(PM!Q25="TN",7,IF(PM!Q25="DP",6,IF(PM!Q25="SH",8,5))))),"")</f>
        <v>Văn: N.Hoài</v>
      </c>
      <c r="R28" s="99" t="str">
        <f>IFERROR(IF('MS-Sang'!R27="CC","CC",VLOOKUP('MS-Sang'!R27,'MS1'!$B$2:$L$91,IF(PM!R25="TN",7,IF(PM!R25="DP",6,IF(PM!R25="SH",8,5))))),"")</f>
        <v>Toán: Thúy</v>
      </c>
      <c r="S28" s="92" t="str">
        <f>IFERROR(IF('MS-Sang'!S27="CC","CC",VLOOKUP('MS-Sang'!S27,'MS1'!$B$2:$L$91,IF(PM!S25="TN",7,IF(PM!S25="DP",6,IF(PM!S25="SH",8,5))))),"")</f>
        <v>Văn: Vân</v>
      </c>
      <c r="T28" s="92" t="str">
        <f>IFERROR(IF('MS-Sang'!T27="CC","CC",VLOOKUP('MS-Sang'!T27,'MS1'!$B$2:$L$91,IF(PM!T25="TN",7,IF(PM!T25="DP",6,IF(PM!T25="SH",8,5))))),"")</f>
        <v>GD: Phúc</v>
      </c>
      <c r="U28" s="92" t="str">
        <f>IFERROR(IF('MS-Sang'!U27="CC","CC",VLOOKUP('MS-Sang'!U27,'MS1'!$B$2:$L$91,IF(PM!U25="TN",7,IF(PM!U25="DP",6,IF(PM!U25="SH",8,5))))),"")</f>
        <v>Toán: Vũ</v>
      </c>
      <c r="V28" s="92" t="str">
        <f>IFERROR(IF('MS-Sang'!V27="CC","CC",VLOOKUP('MS-Sang'!V27,'MS1'!$B$2:$L$91,IF(PM!V25="TN",7,IF(PM!V25="DP",6,IF(PM!V25="SH",8,5))))),"")</f>
        <v>Sử: Thoa</v>
      </c>
      <c r="W28" s="92" t="str">
        <f>IFERROR(IF('MS-Sang'!W27="CC","CC",VLOOKUP('MS-Sang'!W27,'MS1'!$B$2:$L$91,IF(PM!W25="TN",7,IF(PM!W25="DP",6,IF(PM!W25="SH",8,5))))),"")</f>
        <v>Văn: V.Giang</v>
      </c>
      <c r="X28" s="92" t="str">
        <f>IFERROR(IF('MS-Sang'!X27="CC","CC",VLOOKUP('MS-Sang'!X27,'MS1'!$B$2:$L$91,IF(PM!X25="TN",7,IF(PM!X25="DP",6,IF(PM!X25="SH",8,5))))),"")</f>
        <v>Địa: Lưu</v>
      </c>
      <c r="Y28" s="92" t="str">
        <f>IFERROR(IF('MS-Sang'!Y27="CC","CC",VLOOKUP('MS-Sang'!Y27,'MS1'!$B$2:$L$91,IF(PM!Y25="TN",7,IF(PM!Y25="DP",6,IF(PM!Y25="SH",8,5))))),"")</f>
        <v>Văn: Mai</v>
      </c>
      <c r="Z28" s="92" t="str">
        <f>IFERROR(IF('MS-Sang'!Z27="CC","CC",VLOOKUP('MS-Sang'!Z27,'MS1'!$B$2:$L$91,IF(PM!Z25="TN",7,IF(PM!Z25="DP",6,IF(PM!Z25="SH",8,5))))),"")</f>
        <v>Địa: Bình</v>
      </c>
      <c r="AA28" s="92" t="str">
        <f>IFERROR(IF('MS-Sang'!AA27="CC","CC",VLOOKUP('MS-Sang'!AA27,'MS1'!$B$2:$L$91,IF(PM!AA25="TN",7,IF(PM!AA25="DP",6,IF(PM!AA25="SH",8,5))))),"")</f>
        <v>NN: Diệu</v>
      </c>
      <c r="AB28" s="92" t="str">
        <f>IFERROR(IF('MS-Sang'!AB27="CC","CC",VLOOKUP('MS-Sang'!AB27,'MS1'!$B$2:$L$91,IF(PM!AB25="TN",7,IF(PM!AB25="DP",6,IF(PM!AB25="SH",8,5))))),"")</f>
        <v>Toán: Nhơn</v>
      </c>
      <c r="AC28" s="92" t="str">
        <f>IFERROR(IF('MS-Sang'!AC27="CC","CC",VLOOKUP('MS-Sang'!AC27,'MS1'!$B$2:$L$91,IF(PM!AC25="TN",7,IF(PM!AC25="DP",6,IF(PM!AC25="SH",8,5))))),"")</f>
        <v>Sinh: Yên</v>
      </c>
      <c r="AD28" s="92" t="str">
        <f>IFERROR(IF('MS-Sang'!AD27="CC","CC",VLOOKUP('MS-Sang'!AD27,'MS1'!$B$2:$L$91,IF(PM!AD25="TN",7,IF(PM!AD25="DP",6,IF(PM!AD25="SH",8,5))))),"")</f>
        <v>Văn: V.Anh</v>
      </c>
      <c r="AE28" s="92" t="str">
        <f>IFERROR(IF('MS-Sang'!AE27="CC","CC",VLOOKUP('MS-Sang'!AE27,'MS1'!$B$2:$L$91,IF(PM!AE25="TN",7,IF(PM!AE25="DP",6,IF(PM!AE25="SH",8,5))))),"")</f>
        <v>Địa: Hướng</v>
      </c>
      <c r="AF28" s="92" t="str">
        <f>IFERROR(IF('MS-Sang'!AF27="CC","CC",VLOOKUP('MS-Sang'!AF27,'MS1'!$B$2:$L$91,IF(PM!AF25="TN",7,IF(PM!AF25="DP",6,IF(PM!AF25="SH",8,5))))),"")</f>
        <v>Tin: Hoài</v>
      </c>
      <c r="AG28" s="92" t="str">
        <f>IFERROR(IF('MS-Sang'!AG27="CC","CC",VLOOKUP('MS-Sang'!AG27,'MS1'!$B$2:$L$91,IF(PM!AG25="TN",7,IF(PM!AG25="DP",6,IF(PM!AG25="SH",8,5))))),"")</f>
        <v>GD: Nam</v>
      </c>
      <c r="AH28" s="92" t="str">
        <f>IFERROR(IF('MS-Sang'!AH27="CC","CC",VLOOKUP('MS-Sang'!AH27,'MS1'!$B$2:$L$91,IF(PM!AH25="TN",7,IF(PM!AH25="DP",6,IF(PM!AH25="SH",8,5))))),"")</f>
        <v>NN: Mai</v>
      </c>
      <c r="AI28" s="92" t="str">
        <f>IF(LEFT(MSS!AI28:AR28,3)="SH:","SH:"&amp;VLOOKUP(RIGHT(MSS!AI28:AR28,LEN(MSS!AI28:AR28)-3),'MS1'!$B$2:$D$80,3),IF('MS-Sang'!AI27&lt;&gt;"",VLOOKUP('MS-Sang'!AI27,'MS1'!$B$2:$F$83,5),""))</f>
        <v/>
      </c>
      <c r="AJ28" s="96" t="str">
        <f>IF('MS-Sang'!AJ27&lt;&gt;"",VLOOKUP('MS-Sang'!AJ27,'MS1'!$B$2:$F$100,5),"")</f>
        <v/>
      </c>
    </row>
    <row r="29" spans="1:36" ht="16.149999999999999" customHeight="1" x14ac:dyDescent="0.25">
      <c r="A29" s="100">
        <v>6</v>
      </c>
      <c r="B29" s="98">
        <v>3</v>
      </c>
      <c r="C29" s="92" t="str">
        <f>SUBSTITUTE(IFERROR(IF('MS-Sang'!C28="CC","CC",VLOOKUP('MS-Sang'!C28,'MS1'!$B$2:$L$91,IF(PM!C26="TN",7,IF(PM!C26="DP",6,IF(PM!C26="SH",8,5))))),""),"GD:","KTPL:")</f>
        <v>Toán: Trang</v>
      </c>
      <c r="D29" s="92" t="str">
        <f>SUBSTITUTE(IFERROR(IF('MS-Sang'!D28="CC","CC",VLOOKUP('MS-Sang'!D28,'MS1'!$B$2:$L$91,IF(PM!D26="TN",7,IF(PM!D26="DP",6,IF(PM!D26="SH",8,5))))),""),"GD:","KTPL:")</f>
        <v>Văn: N.Hoài</v>
      </c>
      <c r="E29" s="92" t="str">
        <f>SUBSTITUTE(IFERROR(IF('MS-Sang'!E28="CC","CC",VLOOKUP('MS-Sang'!E28,'MS1'!$B$2:$L$91,IF(PM!E26="TN",7,IF(PM!E26="DP",6,IF(PM!E26="SH",8,5))))),""),"GD:","KTPL:")</f>
        <v>ĐP: Loan</v>
      </c>
      <c r="F29" s="92" t="str">
        <f>SUBSTITUTE(IFERROR(IF('MS-Sang'!F28="CC","CC",VLOOKUP('MS-Sang'!F28,'MS1'!$B$2:$L$91,IF(PM!F26="TN",7,IF(PM!F26="DP",6,IF(PM!F26="SH",8,5))))),""),"GD:","KTPL:")</f>
        <v>NN: Thủy</v>
      </c>
      <c r="G29" s="92" t="str">
        <f>SUBSTITUTE(IFERROR(IF('MS-Sang'!G28="CC","CC",VLOOKUP('MS-Sang'!G28,'MS1'!$B$2:$L$91,IF(PM!G26="TN",7,IF(PM!G26="DP",6,IF(PM!G26="SH",8,5))))),""),"GD:","KTPL:")</f>
        <v>ĐP: Xuân</v>
      </c>
      <c r="H29" s="92" t="str">
        <f>SUBSTITUTE(IFERROR(IF('MS-Sang'!H28="CC","CC",VLOOKUP('MS-Sang'!H28,'MS1'!$B$2:$L$91,IF(PM!H26="TN",7,IF(PM!H26="DP",6,IF(PM!H26="SH",8,5))))),""),"GD:","KTPL:")</f>
        <v>Văn: Hiểu</v>
      </c>
      <c r="I29" s="92" t="str">
        <f>SUBSTITUTE(IFERROR(IF('MS-Sang'!I28="CC","CC",VLOOKUP('MS-Sang'!I28,'MS1'!$B$2:$L$91,IF(PM!I26="TN",7,IF(PM!I26="DP",6,IF(PM!I26="SH",8,5))))),""),"GD:","KTPL:")</f>
        <v>NN: Thơm</v>
      </c>
      <c r="J29" s="92" t="str">
        <f>SUBSTITUTE(IFERROR(IF('MS-Sang'!J28="CC","CC",VLOOKUP('MS-Sang'!J28,'MS1'!$B$2:$L$91,IF(PM!J26="TN",7,IF(PM!J26="DP",6,IF(PM!J26="SH",8,5))))),""),"GD:","KTPL:")</f>
        <v>Toán: Mẫn</v>
      </c>
      <c r="K29" s="92" t="str">
        <f>SUBSTITUTE(IFERROR(IF('MS-Sang'!K28="CC","CC",VLOOKUP('MS-Sang'!K28,'MS1'!$B$2:$L$91,IF(PM!K26="TN",7,IF(PM!K26="DP",6,IF(PM!K26="SH",8,5))))),""),"GD:","KTPL:")</f>
        <v>TN: Thanh</v>
      </c>
      <c r="L29" s="92" t="str">
        <f>SUBSTITUTE(IFERROR(IF('MS-Sang'!L28="CC","CC",VLOOKUP('MS-Sang'!L28,'MS1'!$B$2:$L$91,IF(PM!L26="TN",7,IF(PM!L26="DP",6,IF(PM!L26="SH",8,5))))),""),"GD:","KTPL:")</f>
        <v>Toán: Yếm</v>
      </c>
      <c r="M29" s="92" t="str">
        <f>SUBSTITUTE(IFERROR(IF('MS-Sang'!M28="CC","CC",VLOOKUP('MS-Sang'!M28,'MS1'!$B$2:$L$91,IF(PM!M26="TN",7,IF(PM!M26="DP",6,IF(PM!M26="SH",8,5))))),""),"GD:","KTPL:")</f>
        <v>Hóa: Hòa</v>
      </c>
      <c r="N29" s="92" t="str">
        <f>IFERROR(IF('MS-Sang'!N28="CC","CC",VLOOKUP('MS-Sang'!N28,'MS1'!$B$2:$L$91,IF(PM!N26="TN",7,IF(PM!N26="DP",6,IF(PM!N26="SH",8,5))))),"")</f>
        <v>Toán: Duyến</v>
      </c>
      <c r="O29" s="92" t="str">
        <f>IFERROR(IF('MS-Sang'!O28="CC","CC",VLOOKUP('MS-Sang'!O28,'MS1'!$B$2:$L$91,IF(PM!O26="TN",7,IF(PM!O26="DP",6,IF(PM!O26="SH",8,5))))),"")</f>
        <v>Tin: Vừa</v>
      </c>
      <c r="P29" s="92" t="str">
        <f>IFERROR(IF('MS-Sang'!P28="CC","CC",VLOOKUP('MS-Sang'!P28,'MS1'!$B$2:$L$91,IF(PM!P26="TN",7,IF(PM!P26="DP",6,IF(PM!P26="SH",8,5))))),"")</f>
        <v>Toán: Long</v>
      </c>
      <c r="Q29" s="93" t="str">
        <f>IFERROR(IF('MS-Sang'!Q28="CC","CC",VLOOKUP('MS-Sang'!Q28,'MS1'!$B$2:$L$91,IF(PM!Q26="TN",7,IF(PM!Q26="DP",6,IF(PM!Q26="SH",8,5))))),"")</f>
        <v>Lý: Hiếu</v>
      </c>
      <c r="R29" s="99" t="str">
        <f>IFERROR(IF('MS-Sang'!R28="CC","CC",VLOOKUP('MS-Sang'!R28,'MS1'!$B$2:$L$91,IF(PM!R26="TN",7,IF(PM!R26="DP",6,IF(PM!R26="SH",8,5))))),"")</f>
        <v>Lý: Tám</v>
      </c>
      <c r="S29" s="92" t="str">
        <f>IFERROR(IF('MS-Sang'!S28="CC","CC",VLOOKUP('MS-Sang'!S28,'MS1'!$B$2:$L$91,IF(PM!S26="TN",7,IF(PM!S26="DP",6,IF(PM!S26="SH",8,5))))),"")</f>
        <v>Tin: Sơn</v>
      </c>
      <c r="T29" s="92" t="str">
        <f>IFERROR(IF('MS-Sang'!T28="CC","CC",VLOOKUP('MS-Sang'!T28,'MS1'!$B$2:$L$91,IF(PM!T26="TN",7,IF(PM!T26="DP",6,IF(PM!T26="SH",8,5))))),"")</f>
        <v>Văn: V.Giang</v>
      </c>
      <c r="U29" s="92" t="str">
        <f>IFERROR(IF('MS-Sang'!U28="CC","CC",VLOOKUP('MS-Sang'!U28,'MS1'!$B$2:$L$91,IF(PM!U26="TN",7,IF(PM!U26="DP",6,IF(PM!U26="SH",8,5))))),"")</f>
        <v>Sinh: Hiền</v>
      </c>
      <c r="V29" s="92" t="str">
        <f>IFERROR(IF('MS-Sang'!V28="CC","CC",VLOOKUP('MS-Sang'!V28,'MS1'!$B$2:$L$91,IF(PM!V26="TN",7,IF(PM!V26="DP",6,IF(PM!V26="SH",8,5))))),"")</f>
        <v>Văn: Diệu</v>
      </c>
      <c r="W29" s="92" t="str">
        <f>IFERROR(IF('MS-Sang'!W28="CC","CC",VLOOKUP('MS-Sang'!W28,'MS1'!$B$2:$L$91,IF(PM!W26="TN",7,IF(PM!W26="DP",6,IF(PM!W26="SH",8,5))))),"")</f>
        <v>CN: Huyên</v>
      </c>
      <c r="X29" s="92" t="str">
        <f>IFERROR(IF('MS-Sang'!X28="CC","CC",VLOOKUP('MS-Sang'!X28,'MS1'!$B$2:$L$91,IF(PM!X26="TN",7,IF(PM!X26="DP",6,IF(PM!X26="SH",8,5))))),"")</f>
        <v>Văn: Mai</v>
      </c>
      <c r="Y29" s="92" t="str">
        <f>IFERROR(IF('MS-Sang'!Y28="CC","CC",VLOOKUP('MS-Sang'!Y28,'MS1'!$B$2:$L$91,IF(PM!Y26="TN",7,IF(PM!Y26="DP",6,IF(PM!Y26="SH",8,5))))),"")</f>
        <v>Sử: Thoa</v>
      </c>
      <c r="Z29" s="92" t="str">
        <f>IFERROR(IF('MS-Sang'!Z28="CC","CC",VLOOKUP('MS-Sang'!Z28,'MS1'!$B$2:$L$91,IF(PM!Z26="TN",7,IF(PM!Z26="DP",6,IF(PM!Z26="SH",8,5))))),"")</f>
        <v>GD: Linh</v>
      </c>
      <c r="AA29" s="92" t="str">
        <f>IFERROR(IF('MS-Sang'!AA28="CC","CC",VLOOKUP('MS-Sang'!AA28,'MS1'!$B$2:$L$91,IF(PM!AA26="TN",7,IF(PM!AA26="DP",6,IF(PM!AA26="SH",8,5))))),"")</f>
        <v>Địa: Bình</v>
      </c>
      <c r="AB29" s="92" t="str">
        <f>IFERROR(IF('MS-Sang'!AB28="CC","CC",VLOOKUP('MS-Sang'!AB28,'MS1'!$B$2:$L$91,IF(PM!AB26="TN",7,IF(PM!AB26="DP",6,IF(PM!AB26="SH",8,5))))),"")</f>
        <v>GD: Phúc</v>
      </c>
      <c r="AC29" s="92" t="str">
        <f>IFERROR(IF('MS-Sang'!AC28="CC","CC",VLOOKUP('MS-Sang'!AC28,'MS1'!$B$2:$L$91,IF(PM!AC26="TN",7,IF(PM!AC26="DP",6,IF(PM!AC26="SH",8,5))))),"")</f>
        <v>Địa: Lưu</v>
      </c>
      <c r="AD29" s="92" t="str">
        <f>IFERROR(IF('MS-Sang'!AD28="CC","CC",VLOOKUP('MS-Sang'!AD28,'MS1'!$B$2:$L$91,IF(PM!AD26="TN",7,IF(PM!AD26="DP",6,IF(PM!AD26="SH",8,5))))),"")</f>
        <v>Toán: Thúy</v>
      </c>
      <c r="AE29" s="92" t="str">
        <f>IFERROR(IF('MS-Sang'!AE28="CC","CC",VLOOKUP('MS-Sang'!AE28,'MS1'!$B$2:$L$91,IF(PM!AE26="TN",7,IF(PM!AE26="DP",6,IF(PM!AE26="SH",8,5))))),"")</f>
        <v>Lý: Tú</v>
      </c>
      <c r="AF29" s="92" t="str">
        <f>IFERROR(IF('MS-Sang'!AF28="CC","CC",VLOOKUP('MS-Sang'!AF28,'MS1'!$B$2:$L$91,IF(PM!AF26="TN",7,IF(PM!AF26="DP",6,IF(PM!AF26="SH",8,5))))),"")</f>
        <v>Toán: Nhân</v>
      </c>
      <c r="AG29" s="92" t="str">
        <f>IFERROR(IF('MS-Sang'!AG28="CC","CC",VLOOKUP('MS-Sang'!AG28,'MS1'!$B$2:$L$91,IF(PM!AG26="TN",7,IF(PM!AG26="DP",6,IF(PM!AG26="SH",8,5))))),"")</f>
        <v>Hóa: Trang</v>
      </c>
      <c r="AH29" s="92" t="str">
        <f>IFERROR(IF('MS-Sang'!AH28="CC","CC",VLOOKUP('MS-Sang'!AH28,'MS1'!$B$2:$L$91,IF(PM!AH26="TN",7,IF(PM!AH26="DP",6,IF(PM!AH26="SH",8,5))))),"")</f>
        <v>Văn: V.Anh</v>
      </c>
      <c r="AI29" s="92" t="str">
        <f>IF(LEFT(MSS!AI29:AR29,3)="SH:","SH:"&amp;VLOOKUP(RIGHT(MSS!AI29:AR29,LEN(MSS!AI29:AR29)-3),'MS1'!$B$2:$D$80,3),IF('MS-Sang'!AI28&lt;&gt;"",VLOOKUP('MS-Sang'!AI28,'MS1'!$B$2:$F$83,5),""))</f>
        <v/>
      </c>
      <c r="AJ29" s="96" t="str">
        <f>IF('MS-Sang'!AJ28&lt;&gt;"",VLOOKUP('MS-Sang'!AJ28,'MS1'!$B$2:$F$100,5),"")</f>
        <v/>
      </c>
    </row>
    <row r="30" spans="1:36" ht="16.149999999999999" customHeight="1" x14ac:dyDescent="0.25">
      <c r="A30" s="97"/>
      <c r="B30" s="98">
        <v>4</v>
      </c>
      <c r="C30" s="92" t="str">
        <f>SUBSTITUTE(IFERROR(IF('MS-Sang'!C29="CC","CC",VLOOKUP('MS-Sang'!C29,'MS1'!$B$2:$L$91,IF(PM!C27="TN",7,IF(PM!C27="DP",6,IF(PM!C27="SH",8,5))))),""),"GD:","KTPL:")</f>
        <v>Toán: Trang</v>
      </c>
      <c r="D30" s="92" t="str">
        <f>SUBSTITUTE(IFERROR(IF('MS-Sang'!D29="CC","CC",VLOOKUP('MS-Sang'!D29,'MS1'!$B$2:$L$91,IF(PM!D27="TN",7,IF(PM!D27="DP",6,IF(PM!D27="SH",8,5))))),""),"GD:","KTPL:")</f>
        <v>Văn: N.Hoài</v>
      </c>
      <c r="E30" s="92" t="str">
        <f>SUBSTITUTE(IFERROR(IF('MS-Sang'!E29="CC","CC",VLOOKUP('MS-Sang'!E29,'MS1'!$B$2:$L$91,IF(PM!E27="TN",7,IF(PM!E27="DP",6,IF(PM!E27="SH",8,5))))),""),"GD:","KTPL:")</f>
        <v>NN: Thủy</v>
      </c>
      <c r="F30" s="92" t="str">
        <f>SUBSTITUTE(IFERROR(IF('MS-Sang'!F29="CC","CC",VLOOKUP('MS-Sang'!F29,'MS1'!$B$2:$L$91,IF(PM!F27="TN",7,IF(PM!F27="DP",6,IF(PM!F27="SH",8,5))))),""),"GD:","KTPL:")</f>
        <v>Lý: Khánh</v>
      </c>
      <c r="G30" s="92" t="str">
        <f>SUBSTITUTE(IFERROR(IF('MS-Sang'!G29="CC","CC",VLOOKUP('MS-Sang'!G29,'MS1'!$B$2:$L$91,IF(PM!G27="TN",7,IF(PM!G27="DP",6,IF(PM!G27="SH",8,5))))),""),"GD:","KTPL:")</f>
        <v>TN: Hòa</v>
      </c>
      <c r="H30" s="92" t="str">
        <f>SUBSTITUTE(IFERROR(IF('MS-Sang'!H29="CC","CC",VLOOKUP('MS-Sang'!H29,'MS1'!$B$2:$L$91,IF(PM!H27="TN",7,IF(PM!H27="DP",6,IF(PM!H27="SH",8,5))))),""),"GD:","KTPL:")</f>
        <v>Văn: Hiểu</v>
      </c>
      <c r="I30" s="92" t="str">
        <f>SUBSTITUTE(IFERROR(IF('MS-Sang'!I29="CC","CC",VLOOKUP('MS-Sang'!I29,'MS1'!$B$2:$L$91,IF(PM!I27="TN",7,IF(PM!I27="DP",6,IF(PM!I27="SH",8,5))))),""),"GD:","KTPL:")</f>
        <v>NN: Thơm</v>
      </c>
      <c r="J30" s="92" t="str">
        <f>SUBSTITUTE(IFERROR(IF('MS-Sang'!J29="CC","CC",VLOOKUP('MS-Sang'!J29,'MS1'!$B$2:$L$91,IF(PM!J27="TN",7,IF(PM!J27="DP",6,IF(PM!J27="SH",8,5))))),""),"GD:","KTPL:")</f>
        <v>Sử: Loan</v>
      </c>
      <c r="K30" s="92" t="str">
        <f>SUBSTITUTE(IFERROR(IF('MS-Sang'!K29="CC","CC",VLOOKUP('MS-Sang'!K29,'MS1'!$B$2:$L$91,IF(PM!K27="TN",7,IF(PM!K27="DP",6,IF(PM!K27="SH",8,5))))),""),"GD:","KTPL:")</f>
        <v>Văn: Vân</v>
      </c>
      <c r="L30" s="92" t="str">
        <f>SUBSTITUTE(IFERROR(IF('MS-Sang'!L29="CC","CC",VLOOKUP('MS-Sang'!L29,'MS1'!$B$2:$L$91,IF(PM!L27="TN",7,IF(PM!L27="DP",6,IF(PM!L27="SH",8,5))))),""),"GD:","KTPL:")</f>
        <v>NN: Nghĩa</v>
      </c>
      <c r="M30" s="92" t="str">
        <f>SUBSTITUTE(IFERROR(IF('MS-Sang'!M29="CC","CC",VLOOKUP('MS-Sang'!M29,'MS1'!$B$2:$L$91,IF(PM!M27="TN",7,IF(PM!M27="DP",6,IF(PM!M27="SH",8,5))))),""),"GD:","KTPL:")</f>
        <v>Toán: Duyến</v>
      </c>
      <c r="N30" s="92" t="str">
        <f>IFERROR(IF('MS-Sang'!N29="CC","CC",VLOOKUP('MS-Sang'!N29,'MS1'!$B$2:$L$91,IF(PM!N27="TN",7,IF(PM!N27="DP",6,IF(PM!N27="SH",8,5))))),"")</f>
        <v>Văn: Phương</v>
      </c>
      <c r="O30" s="92" t="str">
        <f>IFERROR(IF('MS-Sang'!O29="CC","CC",VLOOKUP('MS-Sang'!O29,'MS1'!$B$2:$L$91,IF(PM!O27="TN",7,IF(PM!O27="DP",6,IF(PM!O27="SH",8,5))))),"")</f>
        <v>Hóa: Thành</v>
      </c>
      <c r="P30" s="92" t="str">
        <f>IFERROR(IF('MS-Sang'!P29="CC","CC",VLOOKUP('MS-Sang'!P29,'MS1'!$B$2:$L$91,IF(PM!P27="TN",7,IF(PM!P27="DP",6,IF(PM!P27="SH",8,5))))),"")</f>
        <v>NN: Diệu</v>
      </c>
      <c r="Q30" s="93" t="str">
        <f>IFERROR(IF('MS-Sang'!Q29="CC","CC",VLOOKUP('MS-Sang'!Q29,'MS1'!$B$2:$L$91,IF(PM!Q27="TN",7,IF(PM!Q27="DP",6,IF(PM!Q27="SH",8,5))))),"")</f>
        <v>Toán: Long</v>
      </c>
      <c r="R30" s="99" t="str">
        <f>IFERROR(IF('MS-Sang'!R29="CC","CC",VLOOKUP('MS-Sang'!R29,'MS1'!$B$2:$L$91,IF(PM!R27="TN",7,IF(PM!R27="DP",6,IF(PM!R27="SH",8,5))))),"")</f>
        <v>Sinh: Yên</v>
      </c>
      <c r="S30" s="92" t="str">
        <f>IFERROR(IF('MS-Sang'!S29="CC","CC",VLOOKUP('MS-Sang'!S29,'MS1'!$B$2:$L$91,IF(PM!S27="TN",7,IF(PM!S27="DP",6,IF(PM!S27="SH",8,5))))),"")</f>
        <v>Lý: Bảy</v>
      </c>
      <c r="T30" s="92" t="str">
        <f>IFERROR(IF('MS-Sang'!T29="CC","CC",VLOOKUP('MS-Sang'!T29,'MS1'!$B$2:$L$91,IF(PM!T27="TN",7,IF(PM!T27="DP",6,IF(PM!T27="SH",8,5))))),"")</f>
        <v>Hóa: Tuấn</v>
      </c>
      <c r="U30" s="92" t="str">
        <f>IFERROR(IF('MS-Sang'!U29="CC","CC",VLOOKUP('MS-Sang'!U29,'MS1'!$B$2:$L$91,IF(PM!U27="TN",7,IF(PM!U27="DP",6,IF(PM!U27="SH",8,5))))),"")</f>
        <v>Địa: Lưu</v>
      </c>
      <c r="V30" s="92" t="str">
        <f>IFERROR(IF('MS-Sang'!V29="CC","CC",VLOOKUP('MS-Sang'!V29,'MS1'!$B$2:$L$91,IF(PM!V27="TN",7,IF(PM!V27="DP",6,IF(PM!V27="SH",8,5))))),"")</f>
        <v>Văn: Diệu</v>
      </c>
      <c r="W30" s="92" t="str">
        <f>IFERROR(IF('MS-Sang'!W29="CC","CC",VLOOKUP('MS-Sang'!W29,'MS1'!$B$2:$L$91,IF(PM!W27="TN",7,IF(PM!W27="DP",6,IF(PM!W27="SH",8,5))))),"")</f>
        <v>Sử: Thoa</v>
      </c>
      <c r="X30" s="92" t="str">
        <f>IFERROR(IF('MS-Sang'!X29="CC","CC",VLOOKUP('MS-Sang'!X29,'MS1'!$B$2:$L$91,IF(PM!X27="TN",7,IF(PM!X27="DP",6,IF(PM!X27="SH",8,5))))),"")</f>
        <v>GD: Linh</v>
      </c>
      <c r="Y30" s="92" t="str">
        <f>IFERROR(IF('MS-Sang'!Y29="CC","CC",VLOOKUP('MS-Sang'!Y29,'MS1'!$B$2:$L$91,IF(PM!Y27="TN",7,IF(PM!Y27="DP",6,IF(PM!Y27="SH",8,5))))),"")</f>
        <v>Hóa: Trang</v>
      </c>
      <c r="Z30" s="92" t="str">
        <f>IFERROR(IF('MS-Sang'!Z29="CC","CC",VLOOKUP('MS-Sang'!Z29,'MS1'!$B$2:$L$91,IF(PM!Z27="TN",7,IF(PM!Z27="DP",6,IF(PM!Z27="SH",8,5))))),"")</f>
        <v>Tin: Sơn</v>
      </c>
      <c r="AA30" s="92" t="str">
        <f>IFERROR(IF('MS-Sang'!AA29="CC","CC",VLOOKUP('MS-Sang'!AA29,'MS1'!$B$2:$L$91,IF(PM!AA27="TN",7,IF(PM!AA27="DP",6,IF(PM!AA27="SH",8,5))))),"")</f>
        <v>Toán: Quý</v>
      </c>
      <c r="AB30" s="92" t="str">
        <f>IFERROR(IF('MS-Sang'!AB29="CC","CC",VLOOKUP('MS-Sang'!AB29,'MS1'!$B$2:$L$91,IF(PM!AB27="TN",7,IF(PM!AB27="DP",6,IF(PM!AB27="SH",8,5))))),"")</f>
        <v>CN: Bền</v>
      </c>
      <c r="AC30" s="92" t="str">
        <f>IFERROR(IF('MS-Sang'!AC29="CC","CC",VLOOKUP('MS-Sang'!AC29,'MS1'!$B$2:$L$91,IF(PM!AC27="TN",7,IF(PM!AC27="DP",6,IF(PM!AC27="SH",8,5))))),"")</f>
        <v>Toán: Nhân</v>
      </c>
      <c r="AD30" s="92" t="str">
        <f>IFERROR(IF('MS-Sang'!AD29="CC","CC",VLOOKUP('MS-Sang'!AD29,'MS1'!$B$2:$L$91,IF(PM!AD27="TN",7,IF(PM!AD27="DP",6,IF(PM!AD27="SH",8,5))))),"")</f>
        <v>Địa: Hướng</v>
      </c>
      <c r="AE30" s="92" t="str">
        <f>IFERROR(IF('MS-Sang'!AE29="CC","CC",VLOOKUP('MS-Sang'!AE29,'MS1'!$B$2:$L$91,IF(PM!AE27="TN",7,IF(PM!AE27="DP",6,IF(PM!AE27="SH",8,5))))),"")</f>
        <v>Hóa: Chung</v>
      </c>
      <c r="AF30" s="92" t="str">
        <f>IFERROR(IF('MS-Sang'!AF29="CC","CC",VLOOKUP('MS-Sang'!AF29,'MS1'!$B$2:$L$91,IF(PM!AF27="TN",7,IF(PM!AF27="DP",6,IF(PM!AF27="SH",8,5))))),"")</f>
        <v>Địa: Bình</v>
      </c>
      <c r="AG30" s="92" t="str">
        <f>IFERROR(IF('MS-Sang'!AG29="CC","CC",VLOOKUP('MS-Sang'!AG29,'MS1'!$B$2:$L$91,IF(PM!AG27="TN",7,IF(PM!AG27="DP",6,IF(PM!AG27="SH",8,5))))),"")</f>
        <v>NN: Hiệp</v>
      </c>
      <c r="AH30" s="92" t="str">
        <f>IFERROR(IF('MS-Sang'!AH29="CC","CC",VLOOKUP('MS-Sang'!AH29,'MS1'!$B$2:$L$91,IF(PM!AH27="TN",7,IF(PM!AH27="DP",6,IF(PM!AH27="SH",8,5))))),"")</f>
        <v>Lý: Hằng</v>
      </c>
      <c r="AI30" s="92" t="str">
        <f>IF(LEFT(MSS!AI30:AR30,3)="SH:","SH:"&amp;VLOOKUP(RIGHT(MSS!AI30:AR30,LEN(MSS!AI30:AR30)-3),'MS1'!$B$2:$D$80,3),IF('MS-Sang'!AI29&lt;&gt;"",VLOOKUP('MS-Sang'!AI29,'MS1'!$B$2:$F$83,5),""))</f>
        <v/>
      </c>
      <c r="AJ30" s="96" t="str">
        <f>IF('MS-Sang'!AJ29&lt;&gt;"",VLOOKUP('MS-Sang'!AJ29,'MS1'!$B$2:$F$100,5),"")</f>
        <v/>
      </c>
    </row>
    <row r="31" spans="1:36" ht="16.149999999999999" customHeight="1" thickBot="1" x14ac:dyDescent="0.3">
      <c r="A31" s="101"/>
      <c r="B31" s="102">
        <v>5</v>
      </c>
      <c r="C31" s="103" t="str">
        <f>SUBSTITUTE(IFERROR(IF('MS-Sang'!C30="CC","CC",VLOOKUP('MS-Sang'!C30,'MS1'!$B$2:$L$91,IF(PM!C28="TN",7,IF(PM!C28="DP",6,IF(PM!C28="SH",8,5))))),""),"GD:","KTPL:")</f>
        <v/>
      </c>
      <c r="D31" s="103" t="str">
        <f>SUBSTITUTE(IFERROR(IF('MS-Sang'!D30="CC","CC",VLOOKUP('MS-Sang'!D30,'MS1'!$B$2:$L$91,IF(PM!D28="TN",7,IF(PM!D28="DP",6,IF(PM!D28="SH",8,5))))),""),"GD:","KTPL:")</f>
        <v/>
      </c>
      <c r="E31" s="103" t="str">
        <f>SUBSTITUTE(IFERROR(IF('MS-Sang'!E30="CC","CC",VLOOKUP('MS-Sang'!E30,'MS1'!$B$2:$L$91,IF(PM!E28="TN",7,IF(PM!E28="DP",6,IF(PM!E28="SH",8,5))))),""),"GD:","KTPL:")</f>
        <v/>
      </c>
      <c r="F31" s="103" t="str">
        <f>SUBSTITUTE(IFERROR(IF('MS-Sang'!F30="CC","CC",VLOOKUP('MS-Sang'!F30,'MS1'!$B$2:$L$91,IF(PM!F28="TN",7,IF(PM!F28="DP",6,IF(PM!F28="SH",8,5))))),""),"GD:","KTPL:")</f>
        <v/>
      </c>
      <c r="G31" s="103" t="str">
        <f>SUBSTITUTE(IFERROR(IF('MS-Sang'!G30="CC","CC",VLOOKUP('MS-Sang'!G30,'MS1'!$B$2:$L$91,IF(PM!G28="TN",7,IF(PM!G28="DP",6,IF(PM!G28="SH",8,5))))),""),"GD:","KTPL:")</f>
        <v/>
      </c>
      <c r="H31" s="103" t="str">
        <f>SUBSTITUTE(IFERROR(IF('MS-Sang'!H30="CC","CC",VLOOKUP('MS-Sang'!H30,'MS1'!$B$2:$L$91,IF(PM!H28="TN",7,IF(PM!H28="DP",6,IF(PM!H28="SH",8,5))))),""),"GD:","KTPL:")</f>
        <v/>
      </c>
      <c r="I31" s="103" t="str">
        <f>SUBSTITUTE(IFERROR(IF('MS-Sang'!I30="CC","CC",VLOOKUP('MS-Sang'!I30,'MS1'!$B$2:$L$91,IF(PM!I28="TN",7,IF(PM!I28="DP",6,IF(PM!I28="SH",8,5))))),""),"GD:","KTPL:")</f>
        <v/>
      </c>
      <c r="J31" s="103" t="str">
        <f>SUBSTITUTE(IFERROR(IF('MS-Sang'!J30="CC","CC",VLOOKUP('MS-Sang'!J30,'MS1'!$B$2:$L$91,IF(PM!J28="TN",7,IF(PM!J28="DP",6,IF(PM!J28="SH",8,5))))),""),"GD:","KTPL:")</f>
        <v/>
      </c>
      <c r="K31" s="103" t="str">
        <f>SUBSTITUTE(IFERROR(IF('MS-Sang'!K30="CC","CC",VLOOKUP('MS-Sang'!K30,'MS1'!$B$2:$L$91,IF(PM!K28="TN",7,IF(PM!K28="DP",6,IF(PM!K28="SH",8,5))))),""),"GD:","KTPL:")</f>
        <v/>
      </c>
      <c r="L31" s="103" t="str">
        <f>SUBSTITUTE(IFERROR(IF('MS-Sang'!L30="CC","CC",VLOOKUP('MS-Sang'!L30,'MS1'!$B$2:$L$91,IF(PM!L28="TN",7,IF(PM!L28="DP",6,IF(PM!L28="SH",8,5))))),""),"GD:","KTPL:")</f>
        <v/>
      </c>
      <c r="M31" s="103" t="str">
        <f>SUBSTITUTE(IFERROR(IF('MS-Sang'!M30="CC","CC",VLOOKUP('MS-Sang'!M30,'MS1'!$B$2:$L$91,IF(PM!M28="TN",7,IF(PM!M28="DP",6,IF(PM!M28="SH",8,5))))),""),"GD:","KTPL:")</f>
        <v/>
      </c>
      <c r="N31" s="103" t="str">
        <f>IFERROR(IF('MS-Sang'!N30="CC","CC",VLOOKUP('MS-Sang'!N30,'MS1'!$B$2:$L$91,IF(PM!N28="TN",7,IF(PM!N28="DP",6,IF(PM!N28="SH",8,5))))),"")</f>
        <v>Văn: Phương</v>
      </c>
      <c r="O31" s="103" t="str">
        <f>IFERROR(IF('MS-Sang'!O30="CC","CC",VLOOKUP('MS-Sang'!O30,'MS1'!$B$2:$L$91,IF(PM!O28="TN",7,IF(PM!O28="DP",6,IF(PM!O28="SH",8,5))))),"")</f>
        <v>CN: Thanh</v>
      </c>
      <c r="P31" s="103" t="str">
        <f>IFERROR(IF('MS-Sang'!P30="CC","CC",VLOOKUP('MS-Sang'!P30,'MS1'!$B$2:$L$91,IF(PM!P28="TN",7,IF(PM!P28="DP",6,IF(PM!P28="SH",8,5))))),"")</f>
        <v>Văn: Mai</v>
      </c>
      <c r="Q31" s="104" t="str">
        <f>IFERROR(IF('MS-Sang'!Q30="CC","CC",VLOOKUP('MS-Sang'!Q30,'MS1'!$B$2:$L$91,IF(PM!Q28="TN",7,IF(PM!Q28="DP",6,IF(PM!Q28="SH",8,5))))),"")</f>
        <v>Toán: Long</v>
      </c>
      <c r="R31" s="105" t="str">
        <f>IFERROR(IF('MS-Sang'!R30="CC","CC",VLOOKUP('MS-Sang'!R30,'MS1'!$B$2:$L$91,IF(PM!R28="TN",7,IF(PM!R28="DP",6,IF(PM!R28="SH",8,5))))),"")</f>
        <v>Sinh: Yên</v>
      </c>
      <c r="S31" s="103" t="str">
        <f>IFERROR(IF('MS-Sang'!S30="CC","CC",VLOOKUP('MS-Sang'!S30,'MS1'!$B$2:$L$91,IF(PM!S28="TN",7,IF(PM!S28="DP",6,IF(PM!S28="SH",8,5))))),"")</f>
        <v>CN: Bền</v>
      </c>
      <c r="T31" s="103" t="str">
        <f>IFERROR(IF('MS-Sang'!T30="CC","CC",VLOOKUP('MS-Sang'!T30,'MS1'!$B$2:$L$91,IF(PM!T28="TN",7,IF(PM!T28="DP",6,IF(PM!T28="SH",8,5))))),"")</f>
        <v>Lý: Bảy</v>
      </c>
      <c r="U31" s="103" t="str">
        <f>IFERROR(IF('MS-Sang'!U30="CC","CC",VLOOKUP('MS-Sang'!U30,'MS1'!$B$2:$L$91,IF(PM!U28="TN",7,IF(PM!U28="DP",6,IF(PM!U28="SH",8,5))))),"")</f>
        <v>Lý: Hiếu</v>
      </c>
      <c r="V31" s="103" t="str">
        <f>IFERROR(IF('MS-Sang'!V30="CC","CC",VLOOKUP('MS-Sang'!V30,'MS1'!$B$2:$L$91,IF(PM!V28="TN",7,IF(PM!V28="DP",6,IF(PM!V28="SH",8,5))))),"")</f>
        <v>NN: Hiệp</v>
      </c>
      <c r="W31" s="103" t="str">
        <f>IFERROR(IF('MS-Sang'!W30="CC","CC",VLOOKUP('MS-Sang'!W30,'MS1'!$B$2:$L$91,IF(PM!W28="TN",7,IF(PM!W28="DP",6,IF(PM!W28="SH",8,5))))),"")</f>
        <v>GD: Phúc</v>
      </c>
      <c r="X31" s="103" t="str">
        <f>IFERROR(IF('MS-Sang'!X30="CC","CC",VLOOKUP('MS-Sang'!X30,'MS1'!$B$2:$L$91,IF(PM!X28="TN",7,IF(PM!X28="DP",6,IF(PM!X28="SH",8,5))))),"")</f>
        <v>Toán: Mẫn</v>
      </c>
      <c r="Y31" s="103" t="str">
        <f>IFERROR(IF('MS-Sang'!Y30="CC","CC",VLOOKUP('MS-Sang'!Y30,'MS1'!$B$2:$L$91,IF(PM!Y28="TN",7,IF(PM!Y28="DP",6,IF(PM!Y28="SH",8,5))))),"")</f>
        <v>Địa: Hướng</v>
      </c>
      <c r="Z31" s="103" t="str">
        <f>IFERROR(IF('MS-Sang'!Z30="CC","CC",VLOOKUP('MS-Sang'!Z30,'MS1'!$B$2:$L$91,IF(PM!Z28="TN",7,IF(PM!Z28="DP",6,IF(PM!Z28="SH",8,5))))),"")</f>
        <v>Hóa: Chung</v>
      </c>
      <c r="AA31" s="103" t="str">
        <f>IFERROR(IF('MS-Sang'!AA30="CC","CC",VLOOKUP('MS-Sang'!AA30,'MS1'!$B$2:$L$91,IF(PM!AA28="TN",7,IF(PM!AA28="DP",6,IF(PM!AA28="SH",8,5))))),"")</f>
        <v>Lý: Tám</v>
      </c>
      <c r="AB31" s="103" t="str">
        <f>IFERROR(IF('MS-Sang'!AB30="CC","CC",VLOOKUP('MS-Sang'!AB30,'MS1'!$B$2:$L$91,IF(PM!AB28="TN",7,IF(PM!AB28="DP",6,IF(PM!AB28="SH",8,5))))),"")</f>
        <v>Tin: Sơn</v>
      </c>
      <c r="AC31" s="103" t="str">
        <f>IFERROR(IF('MS-Sang'!AC30="CC","CC",VLOOKUP('MS-Sang'!AC30,'MS1'!$B$2:$L$91,IF(PM!AC28="TN",7,IF(PM!AC28="DP",6,IF(PM!AC28="SH",8,5))))),"")</f>
        <v>Toán: Nhân</v>
      </c>
      <c r="AD31" s="103" t="str">
        <f>IFERROR(IF('MS-Sang'!AD30="CC","CC",VLOOKUP('MS-Sang'!AD30,'MS1'!$B$2:$L$91,IF(PM!AD28="TN",7,IF(PM!AD28="DP",6,IF(PM!AD28="SH",8,5))))),"")</f>
        <v>GD: Linh</v>
      </c>
      <c r="AE31" s="103" t="str">
        <f>IFERROR(IF('MS-Sang'!AE30="CC","CC",VLOOKUP('MS-Sang'!AE30,'MS1'!$B$2:$L$91,IF(PM!AE28="TN",7,IF(PM!AE28="DP",6,IF(PM!AE28="SH",8,5))))),"")</f>
        <v>Toán: Quý</v>
      </c>
      <c r="AF31" s="103" t="str">
        <f>IFERROR(IF('MS-Sang'!AF30="CC","CC",VLOOKUP('MS-Sang'!AF30,'MS1'!$B$2:$L$91,IF(PM!AF28="TN",7,IF(PM!AF28="DP",6,IF(PM!AF28="SH",8,5))))),"")</f>
        <v>Sử: Thoa</v>
      </c>
      <c r="AG31" s="103" t="str">
        <f>IFERROR(IF('MS-Sang'!AG30="CC","CC",VLOOKUP('MS-Sang'!AG30,'MS1'!$B$2:$L$91,IF(PM!AG28="TN",7,IF(PM!AG28="DP",6,IF(PM!AG28="SH",8,5))))),"")</f>
        <v>Lý: Hằng</v>
      </c>
      <c r="AH31" s="103" t="str">
        <f>IFERROR(IF('MS-Sang'!AH30="CC","CC",VLOOKUP('MS-Sang'!AH30,'MS1'!$B$2:$L$91,IF(PM!AH28="TN",7,IF(PM!AH28="DP",6,IF(PM!AH28="SH",8,5))))),"")</f>
        <v>Hóa: Tuấn</v>
      </c>
      <c r="AI31" s="103" t="str">
        <f>IF(LEFT(MSS!AI31:AR31,3)="SH:","SH:"&amp;VLOOKUP(RIGHT(MSS!AI31:AR31,LEN(MSS!AI31:AR31)-3),'MS1'!$B$2:$D$80,3),IF('MS-Sang'!AI30&lt;&gt;"",VLOOKUP('MS-Sang'!AI30,'MS1'!$B$2:$F$83,5),""))</f>
        <v/>
      </c>
      <c r="AJ31" s="96" t="str">
        <f>IF('MS-Sang'!AJ30&lt;&gt;"",VLOOKUP('MS-Sang'!AJ30,'MS1'!$B$2:$F$100,5),"")</f>
        <v/>
      </c>
    </row>
    <row r="32" spans="1:36" ht="16.149999999999999" customHeight="1" x14ac:dyDescent="0.25">
      <c r="A32" s="90"/>
      <c r="B32" s="91">
        <v>1</v>
      </c>
      <c r="C32" s="95" t="str">
        <f>SUBSTITUTE(IFERROR(IF('MS-Sang'!C31="CC","CC",VLOOKUP('MS-Sang'!C31,'MS1'!$B$2:$L$91,IF(PM!C29="TN",7,IF(PM!C29="DP",6,IF(PM!C29="SH",8,5))))),""),"GD:","KTPL:")</f>
        <v>Hóa: Thành</v>
      </c>
      <c r="D32" s="95" t="str">
        <f>SUBSTITUTE(IFERROR(IF('MS-Sang'!D31="CC","CC",VLOOKUP('MS-Sang'!D31,'MS1'!$B$2:$L$91,IF(PM!D29="TN",7,IF(PM!D29="DP",6,IF(PM!D29="SH",8,5))))),""),"GD:","KTPL:")</f>
        <v>Lý: Hằng</v>
      </c>
      <c r="E32" s="95" t="str">
        <f>SUBSTITUTE(IFERROR(IF('MS-Sang'!E31="CC","CC",VLOOKUP('MS-Sang'!E31,'MS1'!$B$2:$L$91,IF(PM!E29="TN",7,IF(PM!E29="DP",6,IF(PM!E29="SH",8,5))))),""),"GD:","KTPL:")</f>
        <v>Tin: Vừa</v>
      </c>
      <c r="F32" s="95" t="str">
        <f>SUBSTITUTE(IFERROR(IF('MS-Sang'!F31="CC","CC",VLOOKUP('MS-Sang'!F31,'MS1'!$B$2:$L$91,IF(PM!F29="TN",7,IF(PM!F29="DP",6,IF(PM!F29="SH",8,5))))),""),"GD:","KTPL:")</f>
        <v>Văn: Phương</v>
      </c>
      <c r="G32" s="95" t="str">
        <f>SUBSTITUTE(IFERROR(IF('MS-Sang'!G31="CC","CC",VLOOKUP('MS-Sang'!G31,'MS1'!$B$2:$L$91,IF(PM!G29="TN",7,IF(PM!G29="DP",6,IF(PM!G29="SH",8,5))))),""),"GD:","KTPL:")</f>
        <v>Hóa: Hòa</v>
      </c>
      <c r="H32" s="95" t="str">
        <f>SUBSTITUTE(IFERROR(IF('MS-Sang'!H31="CC","CC",VLOOKUP('MS-Sang'!H31,'MS1'!$B$2:$L$91,IF(PM!H29="TN",7,IF(PM!H29="DP",6,IF(PM!H29="SH",8,5))))),""),"GD:","KTPL:")</f>
        <v>Toán: Long</v>
      </c>
      <c r="I32" s="95" t="str">
        <f>SUBSTITUTE(IFERROR(IF('MS-Sang'!I31="CC","CC",VLOOKUP('MS-Sang'!I31,'MS1'!$B$2:$L$91,IF(PM!I29="TN",7,IF(PM!I29="DP",6,IF(PM!I29="SH",8,5))))),""),"GD:","KTPL:")</f>
        <v>Lý: Văn</v>
      </c>
      <c r="J32" s="95" t="str">
        <f>SUBSTITUTE(IFERROR(IF('MS-Sang'!J31="CC","CC",VLOOKUP('MS-Sang'!J31,'MS1'!$B$2:$L$91,IF(PM!J29="TN",7,IF(PM!J29="DP",6,IF(PM!J29="SH",8,5))))),""),"GD:","KTPL:")</f>
        <v>NN: Nghĩa</v>
      </c>
      <c r="K32" s="95" t="str">
        <f>SUBSTITUTE(IFERROR(IF('MS-Sang'!K31="CC","CC",VLOOKUP('MS-Sang'!K31,'MS1'!$B$2:$L$91,IF(PM!K29="TN",7,IF(PM!K29="DP",6,IF(PM!K29="SH",8,5))))),""),"GD:","KTPL:")</f>
        <v>Văn: Vân</v>
      </c>
      <c r="L32" s="95" t="str">
        <f>SUBSTITUTE(IFERROR(IF('MS-Sang'!L31="CC","CC",VLOOKUP('MS-Sang'!L31,'MS1'!$B$2:$L$91,IF(PM!L29="TN",7,IF(PM!L29="DP",6,IF(PM!L29="SH",8,5))))),""),"GD:","KTPL:")</f>
        <v>Địa: Hướng</v>
      </c>
      <c r="M32" s="95" t="str">
        <f>SUBSTITUTE(IFERROR(IF('MS-Sang'!M31="CC","CC",VLOOKUP('MS-Sang'!M31,'MS1'!$B$2:$L$91,IF(PM!M29="TN",7,IF(PM!M29="DP",6,IF(PM!M29="SH",8,5))))),""),"GD:","KTPL:")</f>
        <v>CN: Thắng</v>
      </c>
      <c r="N32" s="95" t="str">
        <f>IFERROR(IF('MS-Sang'!N31="CC","CC",VLOOKUP('MS-Sang'!N31,'MS1'!$B$2:$L$91,IF(PM!N29="TN",7,IF(PM!N29="DP",6,IF(PM!N29="SH",8,5))))),"")</f>
        <v>GD: Phúc</v>
      </c>
      <c r="O32" s="95" t="str">
        <f>IFERROR(IF('MS-Sang'!O31="CC","CC",VLOOKUP('MS-Sang'!O31,'MS1'!$B$2:$L$91,IF(PM!O29="TN",7,IF(PM!O29="DP",6,IF(PM!O29="SH",8,5))))),"")</f>
        <v>Địa: Bình</v>
      </c>
      <c r="P32" s="95" t="str">
        <f>IFERROR(IF('MS-Sang'!P31="CC","CC",VLOOKUP('MS-Sang'!P31,'MS1'!$B$2:$L$91,IF(PM!P29="TN",7,IF(PM!P29="DP",6,IF(PM!P29="SH",8,5))))),"")</f>
        <v>Văn: Mai</v>
      </c>
      <c r="Q32" s="106" t="str">
        <f>IFERROR(IF('MS-Sang'!Q31="CC","CC",VLOOKUP('MS-Sang'!Q31,'MS1'!$B$2:$L$91,IF(PM!Q29="TN",7,IF(PM!Q29="DP",6,IF(PM!Q29="SH",8,5))))),"")</f>
        <v>Lý: Hiếu</v>
      </c>
      <c r="R32" s="94" t="str">
        <f>IFERROR(IF('MS-Sang'!R31="CC","CC",VLOOKUP('MS-Sang'!R31,'MS1'!$B$2:$L$91,IF(PM!R29="TN",7,IF(PM!R29="DP",6,IF(PM!R29="SH",8,5))))),"")</f>
        <v>Văn: M.Giang</v>
      </c>
      <c r="S32" s="95" t="str">
        <f>IFERROR(IF('MS-Sang'!S31="CC","CC",VLOOKUP('MS-Sang'!S31,'MS1'!$B$2:$L$91,IF(PM!S29="TN",7,IF(PM!S29="DP",6,IF(PM!S29="SH",8,5))))),"")</f>
        <v>Toán: Nhân</v>
      </c>
      <c r="T32" s="95" t="str">
        <f>IFERROR(IF('MS-Sang'!T31="CC","CC",VLOOKUP('MS-Sang'!T31,'MS1'!$B$2:$L$91,IF(PM!T29="TN",7,IF(PM!T29="DP",6,IF(PM!T29="SH",8,5))))),"")</f>
        <v>Hóa: Tuấn</v>
      </c>
      <c r="U32" s="95" t="str">
        <f>IFERROR(IF('MS-Sang'!U31="CC","CC",VLOOKUP('MS-Sang'!U31,'MS1'!$B$2:$L$91,IF(PM!U29="TN",7,IF(PM!U29="DP",6,IF(PM!U29="SH",8,5))))),"")</f>
        <v>NN: Thủy</v>
      </c>
      <c r="V32" s="95" t="str">
        <f>IFERROR(IF('MS-Sang'!V31="CC","CC",VLOOKUP('MS-Sang'!V31,'MS1'!$B$2:$L$91,IF(PM!V29="TN",7,IF(PM!V29="DP",6,IF(PM!V29="SH",8,5))))),"")</f>
        <v>Toán: Duyến</v>
      </c>
      <c r="W32" s="95" t="str">
        <f>IFERROR(IF('MS-Sang'!W31="CC","CC",VLOOKUP('MS-Sang'!W31,'MS1'!$B$2:$L$91,IF(PM!W29="TN",7,IF(PM!W29="DP",6,IF(PM!W29="SH",8,5))))),"")</f>
        <v>Toán: Vũ</v>
      </c>
      <c r="X32" s="95" t="str">
        <f>IFERROR(IF('MS-Sang'!X31="CC","CC",VLOOKUP('MS-Sang'!X31,'MS1'!$B$2:$L$91,IF(PM!X29="TN",7,IF(PM!X29="DP",6,IF(PM!X29="SH",8,5))))),"")</f>
        <v>Hóa: Trang</v>
      </c>
      <c r="Y32" s="95" t="str">
        <f>IFERROR(IF('MS-Sang'!Y31="CC","CC",VLOOKUP('MS-Sang'!Y31,'MS1'!$B$2:$L$91,IF(PM!Y29="TN",7,IF(PM!Y29="DP",6,IF(PM!Y29="SH",8,5))))),"")</f>
        <v>NN: Thơm</v>
      </c>
      <c r="Z32" s="95" t="str">
        <f>IFERROR(IF('MS-Sang'!Z31="CC","CC",VLOOKUP('MS-Sang'!Z31,'MS1'!$B$2:$L$91,IF(PM!Z29="TN",7,IF(PM!Z29="DP",6,IF(PM!Z29="SH",8,5))))),"")</f>
        <v>Văn: V.Anh</v>
      </c>
      <c r="AA32" s="95" t="str">
        <f>IFERROR(IF('MS-Sang'!AA31="CC","CC",VLOOKUP('MS-Sang'!AA31,'MS1'!$B$2:$L$91,IF(PM!AA29="TN",7,IF(PM!AA29="DP",6,IF(PM!AA29="SH",8,5))))),"")</f>
        <v>Tin: Hoài</v>
      </c>
      <c r="AB32" s="95" t="str">
        <f>IFERROR(IF('MS-Sang'!AB31="CC","CC",VLOOKUP('MS-Sang'!AB31,'MS1'!$B$2:$L$91,IF(PM!AB29="TN",7,IF(PM!AB29="DP",6,IF(PM!AB29="SH",8,5))))),"")</f>
        <v>Hóa: Chung</v>
      </c>
      <c r="AC32" s="95" t="str">
        <f>IFERROR(IF('MS-Sang'!AC31="CC","CC",VLOOKUP('MS-Sang'!AC31,'MS1'!$B$2:$L$91,IF(PM!AC29="TN",7,IF(PM!AC29="DP",6,IF(PM!AC29="SH",8,5))))),"")</f>
        <v>Sử: Loan</v>
      </c>
      <c r="AD32" s="95" t="str">
        <f>IFERROR(IF('MS-Sang'!AD31="CC","CC",VLOOKUP('MS-Sang'!AD31,'MS1'!$B$2:$L$91,IF(PM!AD29="TN",7,IF(PM!AD29="DP",6,IF(PM!AD29="SH",8,5))))),"")</f>
        <v>NN: Hiệp</v>
      </c>
      <c r="AE32" s="95" t="str">
        <f>IFERROR(IF('MS-Sang'!AE31="CC","CC",VLOOKUP('MS-Sang'!AE31,'MS1'!$B$2:$L$91,IF(PM!AE29="TN",7,IF(PM!AE29="DP",6,IF(PM!AE29="SH",8,5))))),"")</f>
        <v>Toán: Quý</v>
      </c>
      <c r="AF32" s="95" t="str">
        <f>IFERROR(IF('MS-Sang'!AF31="CC","CC",VLOOKUP('MS-Sang'!AF31,'MS1'!$B$2:$L$91,IF(PM!AF29="TN",7,IF(PM!AF29="DP",6,IF(PM!AF29="SH",8,5))))),"")</f>
        <v>Văn: Ngọc</v>
      </c>
      <c r="AG32" s="95" t="str">
        <f>IFERROR(IF('MS-Sang'!AG31="CC","CC",VLOOKUP('MS-Sang'!AG31,'MS1'!$B$2:$L$91,IF(PM!AG29="TN",7,IF(PM!AG29="DP",6,IF(PM!AG29="SH",8,5))))),"")</f>
        <v>Toán: Nhơn</v>
      </c>
      <c r="AH32" s="95" t="str">
        <f>IFERROR(IF('MS-Sang'!AH31="CC","CC",VLOOKUP('MS-Sang'!AH31,'MS1'!$B$2:$L$91,IF(PM!AH29="TN",7,IF(PM!AH29="DP",6,IF(PM!AH29="SH",8,5))))),"")</f>
        <v>Sử: Xuân</v>
      </c>
      <c r="AI32" s="95" t="str">
        <f>IF(LEFT(MSS!AI32:AR32,3)="SH:","SH:"&amp;VLOOKUP(RIGHT(MSS!AI32:AR32,LEN(MSS!AI32:AR32)-3),'MS1'!$B$2:$D$80,3),IF('MS-Sang'!AI31&lt;&gt;"",VLOOKUP('MS-Sang'!AI31,'MS1'!$B$2:$F$83,5),""))</f>
        <v/>
      </c>
      <c r="AJ32" s="96" t="str">
        <f>IF('MS-Sang'!AJ31&lt;&gt;"",VLOOKUP('MS-Sang'!AJ31,'MS1'!$B$2:$F$100,5),"")</f>
        <v/>
      </c>
    </row>
    <row r="33" spans="1:36" ht="16.149999999999999" customHeight="1" x14ac:dyDescent="0.25">
      <c r="A33" s="97"/>
      <c r="B33" s="98">
        <v>2</v>
      </c>
      <c r="C33" s="92" t="str">
        <f>SUBSTITUTE(IFERROR(IF('MS-Sang'!C32="CC","CC",VLOOKUP('MS-Sang'!C32,'MS1'!$B$2:$L$91,IF(PM!C30="TN",7,IF(PM!C30="DP",6,IF(PM!C30="SH",8,5))))),""),"GD:","KTPL:")</f>
        <v>Hóa: Thành</v>
      </c>
      <c r="D33" s="92" t="str">
        <f>SUBSTITUTE(IFERROR(IF('MS-Sang'!D32="CC","CC",VLOOKUP('MS-Sang'!D32,'MS1'!$B$2:$L$91,IF(PM!D30="TN",7,IF(PM!D30="DP",6,IF(PM!D30="SH",8,5))))),""),"GD:","KTPL:")</f>
        <v>Tin: Vừa</v>
      </c>
      <c r="E33" s="92" t="str">
        <f>SUBSTITUTE(IFERROR(IF('MS-Sang'!E32="CC","CC",VLOOKUP('MS-Sang'!E32,'MS1'!$B$2:$L$91,IF(PM!E30="TN",7,IF(PM!E30="DP",6,IF(PM!E30="SH",8,5))))),""),"GD:","KTPL:")</f>
        <v>Lý: Hằng</v>
      </c>
      <c r="F33" s="92" t="str">
        <f>SUBSTITUTE(IFERROR(IF('MS-Sang'!F32="CC","CC",VLOOKUP('MS-Sang'!F32,'MS1'!$B$2:$L$91,IF(PM!F30="TN",7,IF(PM!F30="DP",6,IF(PM!F30="SH",8,5))))),""),"GD:","KTPL:")</f>
        <v>Văn: Phương</v>
      </c>
      <c r="G33" s="92" t="str">
        <f>SUBSTITUTE(IFERROR(IF('MS-Sang'!G32="CC","CC",VLOOKUP('MS-Sang'!G32,'MS1'!$B$2:$L$91,IF(PM!G30="TN",7,IF(PM!G30="DP",6,IF(PM!G30="SH",8,5))))),""),"GD:","KTPL:")</f>
        <v>Hóa: Hòa</v>
      </c>
      <c r="H33" s="92" t="str">
        <f>SUBSTITUTE(IFERROR(IF('MS-Sang'!H32="CC","CC",VLOOKUP('MS-Sang'!H32,'MS1'!$B$2:$L$91,IF(PM!H30="TN",7,IF(PM!H30="DP",6,IF(PM!H30="SH",8,5))))),""),"GD:","KTPL:")</f>
        <v>Toán: Long</v>
      </c>
      <c r="I33" s="92" t="str">
        <f>SUBSTITUTE(IFERROR(IF('MS-Sang'!I32="CC","CC",VLOOKUP('MS-Sang'!I32,'MS1'!$B$2:$L$91,IF(PM!I30="TN",7,IF(PM!I30="DP",6,IF(PM!I30="SH",8,5))))),""),"GD:","KTPL:")</f>
        <v>Địa: Hướng</v>
      </c>
      <c r="J33" s="92" t="str">
        <f>SUBSTITUTE(IFERROR(IF('MS-Sang'!J32="CC","CC",VLOOKUP('MS-Sang'!J32,'MS1'!$B$2:$L$91,IF(PM!J30="TN",7,IF(PM!J30="DP",6,IF(PM!J30="SH",8,5))))),""),"GD:","KTPL:")</f>
        <v>KTPL: Phúc</v>
      </c>
      <c r="K33" s="92" t="str">
        <f>SUBSTITUTE(IFERROR(IF('MS-Sang'!K32="CC","CC",VLOOKUP('MS-Sang'!K32,'MS1'!$B$2:$L$91,IF(PM!K30="TN",7,IF(PM!K30="DP",6,IF(PM!K30="SH",8,5))))),""),"GD:","KTPL:")</f>
        <v>Văn: Vân</v>
      </c>
      <c r="L33" s="92" t="str">
        <f>SUBSTITUTE(IFERROR(IF('MS-Sang'!L32="CC","CC",VLOOKUP('MS-Sang'!L32,'MS1'!$B$2:$L$91,IF(PM!L30="TN",7,IF(PM!L30="DP",6,IF(PM!L30="SH",8,5))))),""),"GD:","KTPL:")</f>
        <v>NN: Nghĩa</v>
      </c>
      <c r="M33" s="92" t="str">
        <f>SUBSTITUTE(IFERROR(IF('MS-Sang'!M32="CC","CC",VLOOKUP('MS-Sang'!M32,'MS1'!$B$2:$L$91,IF(PM!M30="TN",7,IF(PM!M30="DP",6,IF(PM!M30="SH",8,5))))),""),"GD:","KTPL:")</f>
        <v>Địa: Bình</v>
      </c>
      <c r="N33" s="92" t="str">
        <f>IFERROR(IF('MS-Sang'!N32="CC","CC",VLOOKUP('MS-Sang'!N32,'MS1'!$B$2:$L$91,IF(PM!N30="TN",7,IF(PM!N30="DP",6,IF(PM!N30="SH",8,5))))),"")</f>
        <v>Sinh: Yên</v>
      </c>
      <c r="O33" s="92" t="str">
        <f>IFERROR(IF('MS-Sang'!O32="CC","CC",VLOOKUP('MS-Sang'!O32,'MS1'!$B$2:$L$91,IF(PM!O30="TN",7,IF(PM!O30="DP",6,IF(PM!O30="SH",8,5))))),"")</f>
        <v>Toán: Trang</v>
      </c>
      <c r="P33" s="92" t="str">
        <f>IFERROR(IF('MS-Sang'!P32="CC","CC",VLOOKUP('MS-Sang'!P32,'MS1'!$B$2:$L$91,IF(PM!P30="TN",7,IF(PM!P30="DP",6,IF(PM!P30="SH",8,5))))),"")</f>
        <v>Văn: Mai</v>
      </c>
      <c r="Q33" s="93" t="str">
        <f>IFERROR(IF('MS-Sang'!Q32="CC","CC",VLOOKUP('MS-Sang'!Q32,'MS1'!$B$2:$L$91,IF(PM!Q30="TN",7,IF(PM!Q30="DP",6,IF(PM!Q30="SH",8,5))))),"")</f>
        <v>GD: Linh</v>
      </c>
      <c r="R33" s="99" t="str">
        <f>IFERROR(IF('MS-Sang'!R32="CC","CC",VLOOKUP('MS-Sang'!R32,'MS1'!$B$2:$L$91,IF(PM!R30="TN",7,IF(PM!R30="DP",6,IF(PM!R30="SH",8,5))))),"")</f>
        <v>Hóa: Tuấn</v>
      </c>
      <c r="S33" s="92" t="str">
        <f>IFERROR(IF('MS-Sang'!S32="CC","CC",VLOOKUP('MS-Sang'!S32,'MS1'!$B$2:$L$91,IF(PM!S30="TN",7,IF(PM!S30="DP",6,IF(PM!S30="SH",8,5))))),"")</f>
        <v>Toán: Nhân</v>
      </c>
      <c r="T33" s="92" t="str">
        <f>IFERROR(IF('MS-Sang'!T32="CC","CC",VLOOKUP('MS-Sang'!T32,'MS1'!$B$2:$L$91,IF(PM!T30="TN",7,IF(PM!T30="DP",6,IF(PM!T30="SH",8,5))))),"")</f>
        <v>Tin: Sỹ</v>
      </c>
      <c r="U33" s="92" t="str">
        <f>IFERROR(IF('MS-Sang'!U32="CC","CC",VLOOKUP('MS-Sang'!U32,'MS1'!$B$2:$L$91,IF(PM!U30="TN",7,IF(PM!U30="DP",6,IF(PM!U30="SH",8,5))))),"")</f>
        <v>NN: Thủy</v>
      </c>
      <c r="V33" s="92" t="str">
        <f>IFERROR(IF('MS-Sang'!V32="CC","CC",VLOOKUP('MS-Sang'!V32,'MS1'!$B$2:$L$91,IF(PM!V30="TN",7,IF(PM!V30="DP",6,IF(PM!V30="SH",8,5))))),"")</f>
        <v>Hóa: Trang</v>
      </c>
      <c r="W33" s="92" t="str">
        <f>IFERROR(IF('MS-Sang'!W32="CC","CC",VLOOKUP('MS-Sang'!W32,'MS1'!$B$2:$L$91,IF(PM!W30="TN",7,IF(PM!W30="DP",6,IF(PM!W30="SH",8,5))))),"")</f>
        <v>Toán: Vũ</v>
      </c>
      <c r="X33" s="92" t="str">
        <f>IFERROR(IF('MS-Sang'!X32="CC","CC",VLOOKUP('MS-Sang'!X32,'MS1'!$B$2:$L$91,IF(PM!X30="TN",7,IF(PM!X30="DP",6,IF(PM!X30="SH",8,5))))),"")</f>
        <v>NN: Thơm</v>
      </c>
      <c r="Y33" s="92" t="str">
        <f>IFERROR(IF('MS-Sang'!Y32="CC","CC",VLOOKUP('MS-Sang'!Y32,'MS1'!$B$2:$L$91,IF(PM!Y30="TN",7,IF(PM!Y30="DP",6,IF(PM!Y30="SH",8,5))))),"")</f>
        <v>Toán: Yếm</v>
      </c>
      <c r="Z33" s="92" t="str">
        <f>IFERROR(IF('MS-Sang'!Z32="CC","CC",VLOOKUP('MS-Sang'!Z32,'MS1'!$B$2:$L$91,IF(PM!Z30="TN",7,IF(PM!Z30="DP",6,IF(PM!Z30="SH",8,5))))),"")</f>
        <v>Văn: V.Anh</v>
      </c>
      <c r="AA33" s="92" t="str">
        <f>IFERROR(IF('MS-Sang'!AA32="CC","CC",VLOOKUP('MS-Sang'!AA32,'MS1'!$B$2:$L$91,IF(PM!AA30="TN",7,IF(PM!AA30="DP",6,IF(PM!AA30="SH",8,5))))),"")</f>
        <v>Sử: Xuân</v>
      </c>
      <c r="AB33" s="92" t="str">
        <f>IFERROR(IF('MS-Sang'!AB32="CC","CC",VLOOKUP('MS-Sang'!AB32,'MS1'!$B$2:$L$91,IF(PM!AB30="TN",7,IF(PM!AB30="DP",6,IF(PM!AB30="SH",8,5))))),"")</f>
        <v>Lý: Khánh</v>
      </c>
      <c r="AC33" s="92" t="str">
        <f>IFERROR(IF('MS-Sang'!AC32="CC","CC",VLOOKUP('MS-Sang'!AC32,'MS1'!$B$2:$L$91,IF(PM!AC30="TN",7,IF(PM!AC30="DP",6,IF(PM!AC30="SH",8,5))))),"")</f>
        <v>Sử: Loan</v>
      </c>
      <c r="AD33" s="92" t="str">
        <f>IFERROR(IF('MS-Sang'!AD32="CC","CC",VLOOKUP('MS-Sang'!AD32,'MS1'!$B$2:$L$91,IF(PM!AD30="TN",7,IF(PM!AD30="DP",6,IF(PM!AD30="SH",8,5))))),"")</f>
        <v>NN: Hiệp</v>
      </c>
      <c r="AE33" s="92" t="str">
        <f>IFERROR(IF('MS-Sang'!AE32="CC","CC",VLOOKUP('MS-Sang'!AE32,'MS1'!$B$2:$L$91,IF(PM!AE30="TN",7,IF(PM!AE30="DP",6,IF(PM!AE30="SH",8,5))))),"")</f>
        <v>Hóa: Chung</v>
      </c>
      <c r="AF33" s="92" t="str">
        <f>IFERROR(IF('MS-Sang'!AF32="CC","CC",VLOOKUP('MS-Sang'!AF32,'MS1'!$B$2:$L$91,IF(PM!AF30="TN",7,IF(PM!AF30="DP",6,IF(PM!AF30="SH",8,5))))),"")</f>
        <v>Văn: Ngọc</v>
      </c>
      <c r="AG33" s="92" t="str">
        <f>IFERROR(IF('MS-Sang'!AG32="CC","CC",VLOOKUP('MS-Sang'!AG32,'MS1'!$B$2:$L$91,IF(PM!AG30="TN",7,IF(PM!AG30="DP",6,IF(PM!AG30="SH",8,5))))),"")</f>
        <v>Toán: Nhơn</v>
      </c>
      <c r="AH33" s="92" t="str">
        <f>IFERROR(IF('MS-Sang'!AH32="CC","CC",VLOOKUP('MS-Sang'!AH32,'MS1'!$B$2:$L$91,IF(PM!AH30="TN",7,IF(PM!AH30="DP",6,IF(PM!AH30="SH",8,5))))),"")</f>
        <v>NN: Mai</v>
      </c>
      <c r="AI33" s="92" t="str">
        <f>IF(LEFT(MSS!AI33:AR33,3)="SH:","SH:"&amp;VLOOKUP(RIGHT(MSS!AI33:AR33,LEN(MSS!AI33:AR33)-3),'MS1'!$B$2:$D$80,3),IF('MS-Sang'!AI32&lt;&gt;"",VLOOKUP('MS-Sang'!AI32,'MS1'!$B$2:$F$83,5),""))</f>
        <v/>
      </c>
      <c r="AJ33" s="96" t="str">
        <f>IF('MS-Sang'!AJ32&lt;&gt;"",VLOOKUP('MS-Sang'!AJ32,'MS1'!$B$2:$F$100,5),"")</f>
        <v/>
      </c>
    </row>
    <row r="34" spans="1:36" ht="16.149999999999999" customHeight="1" x14ac:dyDescent="0.25">
      <c r="A34" s="100">
        <v>7</v>
      </c>
      <c r="B34" s="98">
        <v>3</v>
      </c>
      <c r="C34" s="92" t="str">
        <f>SUBSTITUTE(IFERROR(IF('MS-Sang'!C33="CC","CC",VLOOKUP('MS-Sang'!C33,'MS1'!$B$2:$L$91,IF(PM!C31="TN",7,IF(PM!C31="DP",6,IF(PM!C31="SH",8,5))))),""),"GD:","KTPL:")</f>
        <v>Lý: Bảy</v>
      </c>
      <c r="D34" s="92" t="str">
        <f>SUBSTITUTE(IFERROR(IF('MS-Sang'!D33="CC","CC",VLOOKUP('MS-Sang'!D33,'MS1'!$B$2:$L$91,IF(PM!D31="TN",7,IF(PM!D31="DP",6,IF(PM!D31="SH",8,5))))),""),"GD:","KTPL:")</f>
        <v>Toán: Long</v>
      </c>
      <c r="E34" s="92" t="str">
        <f>SUBSTITUTE(IFERROR(IF('MS-Sang'!E33="CC","CC",VLOOKUP('MS-Sang'!E33,'MS1'!$B$2:$L$91,IF(PM!E31="TN",7,IF(PM!E31="DP",6,IF(PM!E31="SH",8,5))))),""),"GD:","KTPL:")</f>
        <v>Văn: Phương</v>
      </c>
      <c r="F34" s="92" t="str">
        <f>SUBSTITUTE(IFERROR(IF('MS-Sang'!F33="CC","CC",VLOOKUP('MS-Sang'!F33,'MS1'!$B$2:$L$91,IF(PM!F31="TN",7,IF(PM!F31="DP",6,IF(PM!F31="SH",8,5))))),""),"GD:","KTPL:")</f>
        <v>Toán: Trang</v>
      </c>
      <c r="G34" s="92" t="str">
        <f>SUBSTITUTE(IFERROR(IF('MS-Sang'!G33="CC","CC",VLOOKUP('MS-Sang'!G33,'MS1'!$B$2:$L$91,IF(PM!G31="TN",7,IF(PM!G31="DP",6,IF(PM!G31="SH",8,5))))),""),"GD:","KTPL:")</f>
        <v>Lý: Văn</v>
      </c>
      <c r="H34" s="92" t="str">
        <f>SUBSTITUTE(IFERROR(IF('MS-Sang'!H33="CC","CC",VLOOKUP('MS-Sang'!H33,'MS1'!$B$2:$L$91,IF(PM!H31="TN",7,IF(PM!H31="DP",6,IF(PM!H31="SH",8,5))))),""),"GD:","KTPL:")</f>
        <v>KTPL: Linh</v>
      </c>
      <c r="I34" s="92" t="str">
        <f>SUBSTITUTE(IFERROR(IF('MS-Sang'!I33="CC","CC",VLOOKUP('MS-Sang'!I33,'MS1'!$B$2:$L$91,IF(PM!I31="TN",7,IF(PM!I31="DP",6,IF(PM!I31="SH",8,5))))),""),"GD:","KTPL:")</f>
        <v>KTPL: Nam</v>
      </c>
      <c r="J34" s="92" t="str">
        <f>SUBSTITUTE(IFERROR(IF('MS-Sang'!J33="CC","CC",VLOOKUP('MS-Sang'!J33,'MS1'!$B$2:$L$91,IF(PM!J31="TN",7,IF(PM!J31="DP",6,IF(PM!J31="SH",8,5))))),""),"GD:","KTPL:")</f>
        <v>Toán: Mẫn</v>
      </c>
      <c r="K34" s="92" t="str">
        <f>SUBSTITUTE(IFERROR(IF('MS-Sang'!K33="CC","CC",VLOOKUP('MS-Sang'!K33,'MS1'!$B$2:$L$91,IF(PM!K31="TN",7,IF(PM!K31="DP",6,IF(PM!K31="SH",8,5))))),""),"GD:","KTPL:")</f>
        <v>KTPL: Phúc</v>
      </c>
      <c r="L34" s="92" t="str">
        <f>SUBSTITUTE(IFERROR(IF('MS-Sang'!L33="CC","CC",VLOOKUP('MS-Sang'!L33,'MS1'!$B$2:$L$91,IF(PM!L31="TN",7,IF(PM!L31="DP",6,IF(PM!L31="SH",8,5))))),""),"GD:","KTPL:")</f>
        <v>Lý: Hằng</v>
      </c>
      <c r="M34" s="92" t="str">
        <f>SUBSTITUTE(IFERROR(IF('MS-Sang'!M33="CC","CC",VLOOKUP('MS-Sang'!M33,'MS1'!$B$2:$L$91,IF(PM!M31="TN",7,IF(PM!M31="DP",6,IF(PM!M31="SH",8,5))))),""),"GD:","KTPL:")</f>
        <v>Toán: Duyến</v>
      </c>
      <c r="N34" s="92" t="str">
        <f>IFERROR(IF('MS-Sang'!N33="CC","CC",VLOOKUP('MS-Sang'!N33,'MS1'!$B$2:$L$91,IF(PM!N31="TN",7,IF(PM!N31="DP",6,IF(PM!N31="SH",8,5))))),"")</f>
        <v>Tin: Vừa</v>
      </c>
      <c r="O34" s="92" t="str">
        <f>IFERROR(IF('MS-Sang'!O33="CC","CC",VLOOKUP('MS-Sang'!O33,'MS1'!$B$2:$L$91,IF(PM!O31="TN",7,IF(PM!O31="DP",6,IF(PM!O31="SH",8,5))))),"")</f>
        <v>Sử: Duyên</v>
      </c>
      <c r="P34" s="92" t="str">
        <f>IFERROR(IF('MS-Sang'!P33="CC","CC",VLOOKUP('MS-Sang'!P33,'MS1'!$B$2:$L$91,IF(PM!P31="TN",7,IF(PM!P31="DP",6,IF(PM!P31="SH",8,5))))),"")</f>
        <v>CN: Bền</v>
      </c>
      <c r="Q34" s="93" t="str">
        <f>IFERROR(IF('MS-Sang'!Q33="CC","CC",VLOOKUP('MS-Sang'!Q33,'MS1'!$B$2:$L$91,IF(PM!Q31="TN",7,IF(PM!Q31="DP",6,IF(PM!Q31="SH",8,5))))),"")</f>
        <v>Địa: Bình</v>
      </c>
      <c r="R34" s="99" t="str">
        <f>IFERROR(IF('MS-Sang'!R33="CC","CC",VLOOKUP('MS-Sang'!R33,'MS1'!$B$2:$L$91,IF(PM!R31="TN",7,IF(PM!R31="DP",6,IF(PM!R31="SH",8,5))))),"")</f>
        <v>Lý: Thành</v>
      </c>
      <c r="S34" s="92" t="str">
        <f>IFERROR(IF('MS-Sang'!S33="CC","CC",VLOOKUP('MS-Sang'!S33,'MS1'!$B$2:$L$91,IF(PM!S31="TN",7,IF(PM!S31="DP",6,IF(PM!S31="SH",8,5))))),"")</f>
        <v>Hóa: Hòa</v>
      </c>
      <c r="T34" s="92" t="str">
        <f>IFERROR(IF('MS-Sang'!T33="CC","CC",VLOOKUP('MS-Sang'!T33,'MS1'!$B$2:$L$91,IF(PM!T31="TN",7,IF(PM!T31="DP",6,IF(PM!T31="SH",8,5))))),"")</f>
        <v>Toán: Vũ</v>
      </c>
      <c r="U34" s="92" t="str">
        <f>IFERROR(IF('MS-Sang'!U33="CC","CC",VLOOKUP('MS-Sang'!U33,'MS1'!$B$2:$L$91,IF(PM!U31="TN",7,IF(PM!U31="DP",6,IF(PM!U31="SH",8,5))))),"")</f>
        <v>Văn: M.Giang</v>
      </c>
      <c r="V34" s="92" t="str">
        <f>IFERROR(IF('MS-Sang'!V33="CC","CC",VLOOKUP('MS-Sang'!V33,'MS1'!$B$2:$L$91,IF(PM!V31="TN",7,IF(PM!V31="DP",6,IF(PM!V31="SH",8,5))))),"")</f>
        <v>Văn: Diệu</v>
      </c>
      <c r="W34" s="92" t="str">
        <f>IFERROR(IF('MS-Sang'!W33="CC","CC",VLOOKUP('MS-Sang'!W33,'MS1'!$B$2:$L$91,IF(PM!W31="TN",7,IF(PM!W31="DP",6,IF(PM!W31="SH",8,5))))),"")</f>
        <v>NN: Thủy</v>
      </c>
      <c r="X34" s="92" t="str">
        <f>IFERROR(IF('MS-Sang'!X33="CC","CC",VLOOKUP('MS-Sang'!X33,'MS1'!$B$2:$L$91,IF(PM!X31="TN",7,IF(PM!X31="DP",6,IF(PM!X31="SH",8,5))))),"")</f>
        <v>CN: Huyên</v>
      </c>
      <c r="Y34" s="92" t="str">
        <f>IFERROR(IF('MS-Sang'!Y33="CC","CC",VLOOKUP('MS-Sang'!Y33,'MS1'!$B$2:$L$91,IF(PM!Y31="TN",7,IF(PM!Y31="DP",6,IF(PM!Y31="SH",8,5))))),"")</f>
        <v>Toán: Yếm</v>
      </c>
      <c r="Z34" s="92" t="str">
        <f>IFERROR(IF('MS-Sang'!Z33="CC","CC",VLOOKUP('MS-Sang'!Z33,'MS1'!$B$2:$L$91,IF(PM!Z31="TN",7,IF(PM!Z31="DP",6,IF(PM!Z31="SH",8,5))))),"")</f>
        <v>Toán: Thúy</v>
      </c>
      <c r="AA34" s="92" t="str">
        <f>IFERROR(IF('MS-Sang'!AA33="CC","CC",VLOOKUP('MS-Sang'!AA33,'MS1'!$B$2:$L$91,IF(PM!AA31="TN",7,IF(PM!AA31="DP",6,IF(PM!AA31="SH",8,5))))),"")</f>
        <v>Sinh: Thành</v>
      </c>
      <c r="AB34" s="92" t="str">
        <f>IFERROR(IF('MS-Sang'!AB33="CC","CC",VLOOKUP('MS-Sang'!AB33,'MS1'!$B$2:$L$91,IF(PM!AB31="TN",7,IF(PM!AB31="DP",6,IF(PM!AB31="SH",8,5))))),"")</f>
        <v>Sử: Loan</v>
      </c>
      <c r="AC34" s="92" t="str">
        <f>IFERROR(IF('MS-Sang'!AC33="CC","CC",VLOOKUP('MS-Sang'!AC33,'MS1'!$B$2:$L$91,IF(PM!AC31="TN",7,IF(PM!AC31="DP",6,IF(PM!AC31="SH",8,5))))),"")</f>
        <v>Lý: Khánh</v>
      </c>
      <c r="AD34" s="92" t="str">
        <f>IFERROR(IF('MS-Sang'!AD33="CC","CC",VLOOKUP('MS-Sang'!AD33,'MS1'!$B$2:$L$91,IF(PM!AD31="TN",7,IF(PM!AD31="DP",6,IF(PM!AD31="SH",8,5))))),"")</f>
        <v>Tin: Hoài</v>
      </c>
      <c r="AE34" s="92" t="str">
        <f>IFERROR(IF('MS-Sang'!AE33="CC","CC",VLOOKUP('MS-Sang'!AE33,'MS1'!$B$2:$L$91,IF(PM!AE31="TN",7,IF(PM!AE31="DP",6,IF(PM!AE31="SH",8,5))))),"")</f>
        <v>Sử: Thoa</v>
      </c>
      <c r="AF34" s="92" t="str">
        <f>IFERROR(IF('MS-Sang'!AF33="CC","CC",VLOOKUP('MS-Sang'!AF33,'MS1'!$B$2:$L$91,IF(PM!AF31="TN",7,IF(PM!AF31="DP",6,IF(PM!AF31="SH",8,5))))),"")</f>
        <v>Toán: Nhân</v>
      </c>
      <c r="AG34" s="92" t="str">
        <f>IFERROR(IF('MS-Sang'!AG33="CC","CC",VLOOKUP('MS-Sang'!AG33,'MS1'!$B$2:$L$91,IF(PM!AG31="TN",7,IF(PM!AG31="DP",6,IF(PM!AG31="SH",8,5))))),"")</f>
        <v>Sử: Xuân</v>
      </c>
      <c r="AH34" s="92" t="str">
        <f>IFERROR(IF('MS-Sang'!AH33="CC","CC",VLOOKUP('MS-Sang'!AH33,'MS1'!$B$2:$L$91,IF(PM!AH31="TN",7,IF(PM!AH31="DP",6,IF(PM!AH31="SH",8,5))))),"")</f>
        <v>Văn: V.Anh</v>
      </c>
      <c r="AI34" s="92" t="str">
        <f>IF(LEFT(MSS!AI34:AR34,3)="SH:","SH:"&amp;VLOOKUP(RIGHT(MSS!AI34:AR34,LEN(MSS!AI34:AR34)-3),'MS1'!$B$2:$D$80,3),IF('MS-Sang'!AI33&lt;&gt;"",VLOOKUP('MS-Sang'!AI33,'MS1'!$B$2:$F$83,5),""))</f>
        <v/>
      </c>
      <c r="AJ34" s="96" t="str">
        <f>IF('MS-Sang'!AJ33&lt;&gt;"",VLOOKUP('MS-Sang'!AJ33,'MS1'!$B$2:$F$100,5),"")</f>
        <v/>
      </c>
    </row>
    <row r="35" spans="1:36" ht="16.149999999999999" customHeight="1" x14ac:dyDescent="0.25">
      <c r="A35" s="97"/>
      <c r="B35" s="98">
        <v>4</v>
      </c>
      <c r="C35" s="92" t="str">
        <f>SUBSTITUTE(IFERROR(IF('MS-Sang'!C34="CC","CC",VLOOKUP('MS-Sang'!C34,'MS1'!$B$2:$L$91,IF(PM!C32="TN",7,IF(PM!C32="DP",6,IF(PM!C32="SH",8,5))))),""),"GD:","KTPL:")</f>
        <v>Sử: Duyên</v>
      </c>
      <c r="D35" s="92" t="str">
        <f>SUBSTITUTE(IFERROR(IF('MS-Sang'!D34="CC","CC",VLOOKUP('MS-Sang'!D34,'MS1'!$B$2:$L$91,IF(PM!D32="TN",7,IF(PM!D32="DP",6,IF(PM!D32="SH",8,5))))),""),"GD:","KTPL:")</f>
        <v>Toán: Long</v>
      </c>
      <c r="E35" s="92" t="str">
        <f>SUBSTITUTE(IFERROR(IF('MS-Sang'!E34="CC","CC",VLOOKUP('MS-Sang'!E34,'MS1'!$B$2:$L$91,IF(PM!E32="TN",7,IF(PM!E32="DP",6,IF(PM!E32="SH",8,5))))),""),"GD:","KTPL:")</f>
        <v>Văn: Phương</v>
      </c>
      <c r="F35" s="92" t="str">
        <f>SUBSTITUTE(IFERROR(IF('MS-Sang'!F34="CC","CC",VLOOKUP('MS-Sang'!F34,'MS1'!$B$2:$L$91,IF(PM!F32="TN",7,IF(PM!F32="DP",6,IF(PM!F32="SH",8,5))))),""),"GD:","KTPL:")</f>
        <v>Hóa: Thành</v>
      </c>
      <c r="G35" s="92" t="str">
        <f>SUBSTITUTE(IFERROR(IF('MS-Sang'!G34="CC","CC",VLOOKUP('MS-Sang'!G34,'MS1'!$B$2:$L$91,IF(PM!G32="TN",7,IF(PM!G32="DP",6,IF(PM!G32="SH",8,5))))),""),"GD:","KTPL:")</f>
        <v>Toán: Quý</v>
      </c>
      <c r="H35" s="92" t="str">
        <f>SUBSTITUTE(IFERROR(IF('MS-Sang'!H34="CC","CC",VLOOKUP('MS-Sang'!H34,'MS1'!$B$2:$L$91,IF(PM!H32="TN",7,IF(PM!H32="DP",6,IF(PM!H32="SH",8,5))))),""),"GD:","KTPL:")</f>
        <v>Địa: Bình</v>
      </c>
      <c r="I35" s="92" t="str">
        <f>SUBSTITUTE(IFERROR(IF('MS-Sang'!I34="CC","CC",VLOOKUP('MS-Sang'!I34,'MS1'!$B$2:$L$91,IF(PM!I32="TN",7,IF(PM!I32="DP",6,IF(PM!I32="SH",8,5))))),""),"GD:","KTPL:")</f>
        <v>Văn: V.Giang</v>
      </c>
      <c r="J35" s="92" t="str">
        <f>SUBSTITUTE(IFERROR(IF('MS-Sang'!J34="CC","CC",VLOOKUP('MS-Sang'!J34,'MS1'!$B$2:$L$91,IF(PM!J32="TN",7,IF(PM!J32="DP",6,IF(PM!J32="SH",8,5))))),""),"GD:","KTPL:")</f>
        <v>Văn: Vân</v>
      </c>
      <c r="K35" s="92" t="str">
        <f>SUBSTITUTE(IFERROR(IF('MS-Sang'!K34="CC","CC",VLOOKUP('MS-Sang'!K34,'MS1'!$B$2:$L$91,IF(PM!K32="TN",7,IF(PM!K32="DP",6,IF(PM!K32="SH",8,5))))),""),"GD:","KTPL:")</f>
        <v>NN: Giang</v>
      </c>
      <c r="L35" s="92" t="str">
        <f>SUBSTITUTE(IFERROR(IF('MS-Sang'!L34="CC","CC",VLOOKUP('MS-Sang'!L34,'MS1'!$B$2:$L$91,IF(PM!L32="TN",7,IF(PM!L32="DP",6,IF(PM!L32="SH",8,5))))),""),"GD:","KTPL:")</f>
        <v>Văn: N.Hoài</v>
      </c>
      <c r="M35" s="92" t="str">
        <f>SUBSTITUTE(IFERROR(IF('MS-Sang'!M34="CC","CC",VLOOKUP('MS-Sang'!M34,'MS1'!$B$2:$L$91,IF(PM!M32="TN",7,IF(PM!M32="DP",6,IF(PM!M32="SH",8,5))))),""),"GD:","KTPL:")</f>
        <v>KTPL: Nam</v>
      </c>
      <c r="N35" s="92" t="str">
        <f>IFERROR(IF('MS-Sang'!N34="CC","CC",VLOOKUP('MS-Sang'!N34,'MS1'!$B$2:$L$91,IF(PM!N32="TN",7,IF(PM!N32="DP",6,IF(PM!N32="SH",8,5))))),"")</f>
        <v>Toán: Duyến</v>
      </c>
      <c r="O35" s="92" t="str">
        <f>IFERROR(IF('MS-Sang'!O34="CC","CC",VLOOKUP('MS-Sang'!O34,'MS1'!$B$2:$L$91,IF(PM!O32="TN",7,IF(PM!O32="DP",6,IF(PM!O32="SH",8,5))))),"")</f>
        <v>Văn: Mai</v>
      </c>
      <c r="P35" s="92" t="str">
        <f>IFERROR(IF('MS-Sang'!P34="CC","CC",VLOOKUP('MS-Sang'!P34,'MS1'!$B$2:$L$91,IF(PM!P32="TN",7,IF(PM!P32="DP",6,IF(PM!P32="SH",8,5))))),"")</f>
        <v>Lý: Văn</v>
      </c>
      <c r="Q35" s="93" t="str">
        <f>IFERROR(IF('MS-Sang'!Q34="CC","CC",VLOOKUP('MS-Sang'!Q34,'MS1'!$B$2:$L$91,IF(PM!Q32="TN",7,IF(PM!Q32="DP",6,IF(PM!Q32="SH",8,5))))),"")</f>
        <v>CN: Bền</v>
      </c>
      <c r="R35" s="99" t="str">
        <f>IFERROR(IF('MS-Sang'!R34="CC","CC",VLOOKUP('MS-Sang'!R34,'MS1'!$B$2:$L$91,IF(PM!R32="TN",7,IF(PM!R32="DP",6,IF(PM!R32="SH",8,5))))),"")</f>
        <v>Toán: Thúy</v>
      </c>
      <c r="S35" s="92" t="str">
        <f>IFERROR(IF('MS-Sang'!S34="CC","CC",VLOOKUP('MS-Sang'!S34,'MS1'!$B$2:$L$91,IF(PM!S32="TN",7,IF(PM!S32="DP",6,IF(PM!S32="SH",8,5))))),"")</f>
        <v>NN: Nghĩa</v>
      </c>
      <c r="T35" s="92" t="str">
        <f>IFERROR(IF('MS-Sang'!T34="CC","CC",VLOOKUP('MS-Sang'!T34,'MS1'!$B$2:$L$91,IF(PM!T32="TN",7,IF(PM!T32="DP",6,IF(PM!T32="SH",8,5))))),"")</f>
        <v>NN: Thủy</v>
      </c>
      <c r="U35" s="92" t="str">
        <f>IFERROR(IF('MS-Sang'!U34="CC","CC",VLOOKUP('MS-Sang'!U34,'MS1'!$B$2:$L$91,IF(PM!U32="TN",7,IF(PM!U32="DP",6,IF(PM!U32="SH",8,5))))),"")</f>
        <v>Văn: M.Giang</v>
      </c>
      <c r="V35" s="92" t="str">
        <f>IFERROR(IF('MS-Sang'!V34="CC","CC",VLOOKUP('MS-Sang'!V34,'MS1'!$B$2:$L$91,IF(PM!V32="TN",7,IF(PM!V32="DP",6,IF(PM!V32="SH",8,5))))),"")</f>
        <v>Sinh: Hiền</v>
      </c>
      <c r="W35" s="92" t="str">
        <f>IFERROR(IF('MS-Sang'!W34="CC","CC",VLOOKUP('MS-Sang'!W34,'MS1'!$B$2:$L$91,IF(PM!W32="TN",7,IF(PM!W32="DP",6,IF(PM!W32="SH",8,5))))),"")</f>
        <v>Lý: Tám</v>
      </c>
      <c r="X35" s="92" t="str">
        <f>IFERROR(IF('MS-Sang'!X34="CC","CC",VLOOKUP('MS-Sang'!X34,'MS1'!$B$2:$L$91,IF(PM!X32="TN",7,IF(PM!X32="DP",6,IF(PM!X32="SH",8,5))))),"")</f>
        <v>Sử: Thoa</v>
      </c>
      <c r="Y35" s="92" t="str">
        <f>IFERROR(IF('MS-Sang'!Y34="CC","CC",VLOOKUP('MS-Sang'!Y34,'MS1'!$B$2:$L$91,IF(PM!Y32="TN",7,IF(PM!Y32="DP",6,IF(PM!Y32="SH",8,5))))),"")</f>
        <v>Lý: Hiếu</v>
      </c>
      <c r="Z35" s="92" t="str">
        <f>IFERROR(IF('MS-Sang'!Z34="CC","CC",VLOOKUP('MS-Sang'!Z34,'MS1'!$B$2:$L$91,IF(PM!Z32="TN",7,IF(PM!Z32="DP",6,IF(PM!Z32="SH",8,5))))),"")</f>
        <v>Sinh: Hương</v>
      </c>
      <c r="AA35" s="92" t="str">
        <f>IFERROR(IF('MS-Sang'!AA34="CC","CC",VLOOKUP('MS-Sang'!AA34,'MS1'!$B$2:$L$91,IF(PM!AA32="TN",7,IF(PM!AA32="DP",6,IF(PM!AA32="SH",8,5))))),"")</f>
        <v>Hóa: Tuấn</v>
      </c>
      <c r="AB35" s="92" t="str">
        <f>IFERROR(IF('MS-Sang'!AB34="CC","CC",VLOOKUP('MS-Sang'!AB34,'MS1'!$B$2:$L$91,IF(PM!AB32="TN",7,IF(PM!AB32="DP",6,IF(PM!AB32="SH",8,5))))),"")</f>
        <v>Sinh: Thành</v>
      </c>
      <c r="AC35" s="92" t="str">
        <f>IFERROR(IF('MS-Sang'!AC34="CC","CC",VLOOKUP('MS-Sang'!AC34,'MS1'!$B$2:$L$91,IF(PM!AC32="TN",7,IF(PM!AC32="DP",6,IF(PM!AC32="SH",8,5))))),"")</f>
        <v>Văn: Diệu</v>
      </c>
      <c r="AD35" s="92" t="str">
        <f>IFERROR(IF('MS-Sang'!AD34="CC","CC",VLOOKUP('MS-Sang'!AD34,'MS1'!$B$2:$L$91,IF(PM!AD32="TN",7,IF(PM!AD32="DP",6,IF(PM!AD32="SH",8,5))))),"")</f>
        <v>Sử: Loan</v>
      </c>
      <c r="AE35" s="92" t="str">
        <f>IFERROR(IF('MS-Sang'!AE34="CC","CC",VLOOKUP('MS-Sang'!AE34,'MS1'!$B$2:$L$91,IF(PM!AE32="TN",7,IF(PM!AE32="DP",6,IF(PM!AE32="SH",8,5))))),"")</f>
        <v>Tin: Hoài</v>
      </c>
      <c r="AF35" s="92" t="str">
        <f>IFERROR(IF('MS-Sang'!AF34="CC","CC",VLOOKUP('MS-Sang'!AF34,'MS1'!$B$2:$L$91,IF(PM!AF32="TN",7,IF(PM!AF32="DP",6,IF(PM!AF32="SH",8,5))))),"")</f>
        <v>NN: Mai</v>
      </c>
      <c r="AG35" s="92" t="str">
        <f>IFERROR(IF('MS-Sang'!AG34="CC","CC",VLOOKUP('MS-Sang'!AG34,'MS1'!$B$2:$L$91,IF(PM!AG32="TN",7,IF(PM!AG32="DP",6,IF(PM!AG32="SH",8,5))))),"")</f>
        <v>Văn: Hiểu</v>
      </c>
      <c r="AH35" s="92" t="str">
        <f>IFERROR(IF('MS-Sang'!AH34="CC","CC",VLOOKUP('MS-Sang'!AH34,'MS1'!$B$2:$L$91,IF(PM!AH32="TN",7,IF(PM!AH32="DP",6,IF(PM!AH32="SH",8,5))))),"")</f>
        <v>Tin: Sỹ</v>
      </c>
      <c r="AI35" s="92" t="str">
        <f>IF(LEFT(MSS!AI35:AR35,3)="SH:","SH:"&amp;VLOOKUP(RIGHT(MSS!AI35:AR35,LEN(MSS!AI35:AR35)-3),'MS1'!$B$2:$D$80,3),IF('MS-Sang'!AI34&lt;&gt;"",VLOOKUP('MS-Sang'!AI34,'MS1'!$B$2:$F$83,5),""))</f>
        <v/>
      </c>
      <c r="AJ35" s="96" t="str">
        <f>IF('MS-Sang'!AJ34&lt;&gt;"",VLOOKUP('MS-Sang'!AJ34,'MS1'!$B$2:$F$100,5),"")</f>
        <v/>
      </c>
    </row>
    <row r="36" spans="1:36" s="111" customFormat="1" ht="16.149999999999999" customHeight="1" thickBot="1" x14ac:dyDescent="0.25">
      <c r="A36" s="107"/>
      <c r="B36" s="108">
        <v>5</v>
      </c>
      <c r="C36" s="109" t="str">
        <f>SUBSTITUTE(IFERROR(IF('MS-Sang'!C35="CC","CC",VLOOKUP('MS-Sang'!C35,'MS1'!$B$2:$L$91,IF(PM!C33="TN",7,IF(PM!C33="DP",6,IF(PM!C33="SH",8,5))))),""),"GD:","KTPL:")</f>
        <v>SH: Trang</v>
      </c>
      <c r="D36" s="109" t="str">
        <f>SUBSTITUTE(IFERROR(IF('MS-Sang'!D35="CC","CC",VLOOKUP('MS-Sang'!D35,'MS1'!$B$2:$L$91,IF(PM!D33="TN",7,IF(PM!D33="DP",6,IF(PM!D33="SH",8,5))))),""),"GD:","KTPL:")</f>
        <v>SH: Hằng</v>
      </c>
      <c r="E36" s="109" t="str">
        <f>SUBSTITUTE(IFERROR(IF('MS-Sang'!E35="CC","CC",VLOOKUP('MS-Sang'!E35,'MS1'!$B$2:$L$91,IF(PM!E33="TN",7,IF(PM!E33="DP",6,IF(PM!E33="SH",8,5))))),""),"GD:","KTPL:")</f>
        <v>SH: Mẫn</v>
      </c>
      <c r="F36" s="109" t="str">
        <f>SUBSTITUTE(IFERROR(IF('MS-Sang'!F35="CC","CC",VLOOKUP('MS-Sang'!F35,'MS1'!$B$2:$L$91,IF(PM!F33="TN",7,IF(PM!F33="DP",6,IF(PM!F33="SH",8,5))))),""),"GD:","KTPL:")</f>
        <v>SH: Thành</v>
      </c>
      <c r="G36" s="109" t="str">
        <f>SUBSTITUTE(IFERROR(IF('MS-Sang'!G35="CC","CC",VLOOKUP('MS-Sang'!G35,'MS1'!$B$2:$L$91,IF(PM!G33="TN",7,IF(PM!G33="DP",6,IF(PM!G33="SH",8,5))))),""),"GD:","KTPL:")</f>
        <v>SH: Quý</v>
      </c>
      <c r="H36" s="109" t="str">
        <f>SUBSTITUTE(IFERROR(IF('MS-Sang'!H35="CC","CC",VLOOKUP('MS-Sang'!H35,'MS1'!$B$2:$L$91,IF(PM!H33="TN",7,IF(PM!H33="DP",6,IF(PM!H33="SH",8,5))))),""),"GD:","KTPL:")</f>
        <v>SH: Linh</v>
      </c>
      <c r="I36" s="109" t="str">
        <f>SUBSTITUTE(IFERROR(IF('MS-Sang'!I35="CC","CC",VLOOKUP('MS-Sang'!I35,'MS1'!$B$2:$L$91,IF(PM!I33="TN",7,IF(PM!I33="DP",6,IF(PM!I33="SH",8,5))))),""),"GD:","KTPL:")</f>
        <v>SH:  V.Giang</v>
      </c>
      <c r="J36" s="109" t="str">
        <f>SUBSTITUTE(IFERROR(IF('MS-Sang'!J35="CC","CC",VLOOKUP('MS-Sang'!J35,'MS1'!$B$2:$L$91,IF(PM!J33="TN",7,IF(PM!J33="DP",6,IF(PM!J33="SH",8,5))))),""),"GD:","KTPL:")</f>
        <v>SH: Vân</v>
      </c>
      <c r="K36" s="109" t="str">
        <f>SUBSTITUTE(IFERROR(IF('MS-Sang'!K35="CC","CC",VLOOKUP('MS-Sang'!K35,'MS1'!$B$2:$L$91,IF(PM!K33="TN",7,IF(PM!K33="DP",6,IF(PM!K33="SH",8,5))))),""),"GD:","KTPL:")</f>
        <v>SH: Giang</v>
      </c>
      <c r="L36" s="109" t="str">
        <f>SUBSTITUTE(IFERROR(IF('MS-Sang'!L35="CC","CC",VLOOKUP('MS-Sang'!L35,'MS1'!$B$2:$L$91,IF(PM!L33="TN",7,IF(PM!L33="DP",6,IF(PM!L33="SH",8,5))))),""),"GD:","KTPL:")</f>
        <v>SH: Hoài</v>
      </c>
      <c r="M36" s="109" t="str">
        <f>SUBSTITUTE(IFERROR(IF('MS-Sang'!M35="CC","CC",VLOOKUP('MS-Sang'!M35,'MS1'!$B$2:$L$91,IF(PM!M33="TN",7,IF(PM!M33="DP",6,IF(PM!M33="SH",8,5))))),""),"GD:","KTPL:")</f>
        <v>SH: Nam</v>
      </c>
      <c r="N36" s="109" t="str">
        <f>IFERROR(IF('MS-Sang'!N35="CC","CC",VLOOKUP('MS-Sang'!N35,'MS1'!$B$2:$L$91,IF(PM!N33="TN",7,IF(PM!N33="DP",6,IF(PM!N33="SH",8,5))))),"")</f>
        <v>SH: Văn</v>
      </c>
      <c r="O36" s="109" t="str">
        <f>IFERROR(IF('MS-Sang'!O35="CC","CC",VLOOKUP('MS-Sang'!O35,'MS1'!$B$2:$L$91,IF(PM!O33="TN",7,IF(PM!O33="DP",6,IF(PM!O33="SH",8,5))))),"")</f>
        <v>SH: Mai</v>
      </c>
      <c r="P36" s="109" t="str">
        <f>IFERROR(IF('MS-Sang'!P35="CC","CC",VLOOKUP('MS-Sang'!P35,'MS1'!$B$2:$L$91,IF(PM!P33="TN",7,IF(PM!P33="DP",6,IF(PM!P33="SH",8,5))))),"")</f>
        <v>SH: Yên</v>
      </c>
      <c r="Q36" s="110" t="str">
        <f>IFERROR(IF('MS-Sang'!Q35="CC","CC",VLOOKUP('MS-Sang'!Q35,'MS1'!$B$2:$L$91,IF(PM!Q33="TN",7,IF(PM!Q33="DP",6,IF(PM!Q33="SH",8,5))))),"")</f>
        <v>SH: Duyên</v>
      </c>
      <c r="R36" s="105" t="str">
        <f>IFERROR(IF('MS-Sang'!R35="CC","CC",VLOOKUP('MS-Sang'!R35,'MS1'!$B$2:$L$91,IF(PM!R33="TN",7,IF(PM!R33="DP",6,IF(PM!R33="SH",8,5))))),"")</f>
        <v>SH:  M.Giang</v>
      </c>
      <c r="S36" s="103" t="str">
        <f>IFERROR(IF('MS-Sang'!S35="CC","CC",VLOOKUP('MS-Sang'!S35,'MS1'!$B$2:$L$91,IF(PM!S33="TN",7,IF(PM!S33="DP",6,IF(PM!S33="SH",8,5))))),"")</f>
        <v>SH: Nhân</v>
      </c>
      <c r="T36" s="103" t="str">
        <f>IFERROR(IF('MS-Sang'!T35="CC","CC",VLOOKUP('MS-Sang'!T35,'MS1'!$B$2:$L$91,IF(PM!T33="TN",7,IF(PM!T33="DP",6,IF(PM!T33="SH",8,5))))),"")</f>
        <v>SH: Thoa</v>
      </c>
      <c r="U36" s="103" t="str">
        <f>IFERROR(IF('MS-Sang'!U35="CC","CC",VLOOKUP('MS-Sang'!U35,'MS1'!$B$2:$L$91,IF(PM!U33="TN",7,IF(PM!U33="DP",6,IF(PM!U33="SH",8,5))))),"")</f>
        <v>SH: Vũ</v>
      </c>
      <c r="V36" s="103" t="str">
        <f>IFERROR(IF('MS-Sang'!V35="CC","CC",VLOOKUP('MS-Sang'!V35,'MS1'!$B$2:$L$91,IF(PM!V33="TN",7,IF(PM!V33="DP",6,IF(PM!V33="SH",8,5))))),"")</f>
        <v>SH: Hoài</v>
      </c>
      <c r="W36" s="103" t="str">
        <f>IFERROR(IF('MS-Sang'!W35="CC","CC",VLOOKUP('MS-Sang'!W35,'MS1'!$B$2:$L$91,IF(PM!W33="TN",7,IF(PM!W33="DP",6,IF(PM!W33="SH",8,5))))),"")</f>
        <v>SH: Tám</v>
      </c>
      <c r="X36" s="103" t="str">
        <f>IFERROR(IF('MS-Sang'!X35="CC","CC",VLOOKUP('MS-Sang'!X35,'MS1'!$B$2:$L$91,IF(PM!X33="TN",7,IF(PM!X33="DP",6,IF(PM!X33="SH",8,5))))),"")</f>
        <v>SH: Hiếu</v>
      </c>
      <c r="Y36" s="103" t="str">
        <f>IFERROR(IF('MS-Sang'!Y35="CC","CC",VLOOKUP('MS-Sang'!Y35,'MS1'!$B$2:$L$91,IF(PM!Y33="TN",7,IF(PM!Y33="DP",6,IF(PM!Y33="SH",8,5))))),"")</f>
        <v>SH: Yếm</v>
      </c>
      <c r="Z36" s="103" t="str">
        <f>IFERROR(IF('MS-Sang'!Z35="CC","CC",VLOOKUP('MS-Sang'!Z35,'MS1'!$B$2:$L$91,IF(PM!Z33="TN",7,IF(PM!Z33="DP",6,IF(PM!Z33="SH",8,5))))),"")</f>
        <v>SH: Hương</v>
      </c>
      <c r="AA36" s="103" t="str">
        <f>IFERROR(IF('MS-Sang'!AA35="CC","CC",VLOOKUP('MS-Sang'!AA35,'MS1'!$B$2:$L$91,IF(PM!AA33="TN",7,IF(PM!AA33="DP",6,IF(PM!AA33="SH",8,5))))),"")</f>
        <v>SH: Thành</v>
      </c>
      <c r="AB36" s="103" t="str">
        <f>IFERROR(IF('MS-Sang'!AB35="CC","CC",VLOOKUP('MS-Sang'!AB35,'MS1'!$B$2:$L$91,IF(PM!AB33="TN",7,IF(PM!AB33="DP",6,IF(PM!AB33="SH",8,5))))),"")</f>
        <v>SH: Khánh</v>
      </c>
      <c r="AC36" s="103" t="str">
        <f>IFERROR(IF('MS-Sang'!AC35="CC","CC",VLOOKUP('MS-Sang'!AC35,'MS1'!$B$2:$L$91,IF(PM!AC33="TN",7,IF(PM!AC33="DP",6,IF(PM!AC33="SH",8,5))))),"")</f>
        <v>SH: Diệu</v>
      </c>
      <c r="AD36" s="103" t="str">
        <f>IFERROR(IF('MS-Sang'!AD35="CC","CC",VLOOKUP('MS-Sang'!AD35,'MS1'!$B$2:$L$91,IF(PM!AD33="TN",7,IF(PM!AD33="DP",6,IF(PM!AD33="SH",8,5))))),"")</f>
        <v>SH: Thúy</v>
      </c>
      <c r="AE36" s="103" t="str">
        <f>IFERROR(IF('MS-Sang'!AE35="CC","CC",VLOOKUP('MS-Sang'!AE35,'MS1'!$B$2:$L$91,IF(PM!AE33="TN",7,IF(PM!AE33="DP",6,IF(PM!AE33="SH",8,5))))),"")</f>
        <v>SH: Hiền</v>
      </c>
      <c r="AF36" s="103" t="str">
        <f>IFERROR(IF('MS-Sang'!AF35="CC","CC",VLOOKUP('MS-Sang'!AF35,'MS1'!$B$2:$L$91,IF(PM!AF33="TN",7,IF(PM!AF33="DP",6,IF(PM!AF33="SH",8,5))))),"")</f>
        <v>SH: Huyên</v>
      </c>
      <c r="AG36" s="103" t="str">
        <f>IFERROR(IF('MS-Sang'!AG35="CC","CC",VLOOKUP('MS-Sang'!AG35,'MS1'!$B$2:$L$91,IF(PM!AG33="TN",7,IF(PM!AG33="DP",6,IF(PM!AG33="SH",8,5))))),"")</f>
        <v>SH: Hiểu</v>
      </c>
      <c r="AH36" s="103" t="str">
        <f>IFERROR(IF('MS-Sang'!AH35="CC","CC",VLOOKUP('MS-Sang'!AH35,'MS1'!$B$2:$L$91,IF(PM!AH33="TN",7,IF(PM!AH33="DP",6,IF(PM!AH33="SH",8,5))))),"")</f>
        <v>SH: Sỹ</v>
      </c>
      <c r="AI36" s="103" t="str">
        <f>IF(LEFT(MSS!AI36:AR36,3)="SH:","SH:"&amp;VLOOKUP(RIGHT(MSS!AI36:AR36,LEN(MSS!AI36:AR36)-3),'MS1'!$B$2:$D$80,3),IF('MS-Sang'!AI35&lt;&gt;"",VLOOKUP('MS-Sang'!AI35,'MS1'!$B$2:$F$83,5),""))</f>
        <v/>
      </c>
      <c r="AJ36" s="96" t="str">
        <f>IF('MS-Sang'!AJ35&lt;&gt;"",VLOOKUP('MS-Sang'!AJ35,'MS1'!$B$2:$F$100,5),"")</f>
        <v/>
      </c>
    </row>
    <row r="37" spans="1:36" x14ac:dyDescent="0.25">
      <c r="K37" s="111"/>
      <c r="N37" s="61" t="s">
        <v>39</v>
      </c>
      <c r="Q37" s="61"/>
      <c r="R37" s="61"/>
      <c r="X37" s="111"/>
      <c r="Y37" s="111"/>
      <c r="Z37" s="111"/>
      <c r="AA37" s="111"/>
      <c r="AB37" s="111"/>
      <c r="AC37" s="111"/>
      <c r="AD37" s="111"/>
      <c r="AE37" s="111"/>
      <c r="AF37" s="61" t="s">
        <v>39</v>
      </c>
      <c r="AH37" s="61"/>
      <c r="AI37" s="61"/>
    </row>
    <row r="40" spans="1:36" x14ac:dyDescent="0.25">
      <c r="N40" s="112" t="s">
        <v>40</v>
      </c>
      <c r="Q40" s="112"/>
      <c r="R40" s="112"/>
      <c r="AF40" s="112" t="s">
        <v>41</v>
      </c>
      <c r="AH40" s="112"/>
      <c r="AI40" s="112"/>
    </row>
  </sheetData>
  <mergeCells count="8">
    <mergeCell ref="A5:A6"/>
    <mergeCell ref="B5:B6"/>
    <mergeCell ref="E2:L2"/>
    <mergeCell ref="V2:AE2"/>
    <mergeCell ref="E3:L3"/>
    <mergeCell ref="O3:P3"/>
    <mergeCell ref="V3:AE3"/>
    <mergeCell ref="AF3:AG3"/>
  </mergeCells>
  <pageMargins left="0.196850393700787" right="0.10312499999999999" top="0.188020833333333" bottom="0.23622047244094499" header="0.31496062992126" footer="0.31496062992126"/>
  <pageSetup paperSize="9" scale="88" orientation="landscape" r:id="rId1"/>
  <colBreaks count="1" manualBreakCount="1">
    <brk id="1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40"/>
  <sheetViews>
    <sheetView view="pageBreakPreview" zoomScaleNormal="100" zoomScaleSheetLayoutView="100" zoomScalePageLayoutView="85" workbookViewId="0">
      <selection activeCell="N7" sqref="N7"/>
    </sheetView>
  </sheetViews>
  <sheetFormatPr defaultColWidth="8.875" defaultRowHeight="15" x14ac:dyDescent="0.25"/>
  <cols>
    <col min="1" max="1" width="5.625" style="60" customWidth="1"/>
    <col min="2" max="2" width="3.875" style="60" customWidth="1"/>
    <col min="3" max="17" width="8.375" style="60" customWidth="1"/>
    <col min="18" max="35" width="7.625" style="60" customWidth="1"/>
    <col min="36" max="36" width="5.625" style="62" customWidth="1"/>
    <col min="37" max="16384" width="8.875" style="60"/>
  </cols>
  <sheetData>
    <row r="1" spans="1:37" ht="22.9" customHeight="1" x14ac:dyDescent="0.25">
      <c r="C1" s="61" t="s">
        <v>34</v>
      </c>
      <c r="D1" s="61"/>
      <c r="E1" s="61"/>
      <c r="F1" s="62"/>
      <c r="G1" s="62"/>
      <c r="H1" s="62"/>
      <c r="I1" s="62"/>
      <c r="J1" s="62"/>
      <c r="K1" s="62"/>
      <c r="N1" s="61"/>
      <c r="O1" s="61"/>
      <c r="P1" s="61"/>
      <c r="Q1" s="61"/>
      <c r="R1" s="62"/>
      <c r="S1" s="61" t="s">
        <v>34</v>
      </c>
      <c r="T1" s="62"/>
      <c r="V1" s="61"/>
      <c r="W1" s="61"/>
      <c r="X1" s="61"/>
      <c r="Y1" s="62"/>
      <c r="Z1" s="62"/>
      <c r="AA1" s="62"/>
      <c r="AB1" s="62"/>
      <c r="AC1" s="62"/>
      <c r="AD1" s="62"/>
      <c r="AG1" s="61"/>
      <c r="AH1" s="61"/>
      <c r="AI1" s="61"/>
      <c r="AJ1" s="61"/>
      <c r="AK1" s="62"/>
    </row>
    <row r="2" spans="1:37" ht="19.5" x14ac:dyDescent="0.3">
      <c r="A2" s="63"/>
      <c r="B2" s="62"/>
      <c r="C2" s="62"/>
      <c r="D2" s="62"/>
      <c r="E2" s="64" t="s">
        <v>42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2"/>
      <c r="Q2" s="65"/>
      <c r="R2" s="65"/>
      <c r="S2" s="65"/>
      <c r="T2" s="65"/>
      <c r="U2" s="62"/>
      <c r="V2" s="64" t="str">
        <f>E2</f>
        <v xml:space="preserve">     THỜI KHÓA BIỂU  BUỔI CHIỀU</v>
      </c>
      <c r="W2" s="64"/>
      <c r="X2" s="64"/>
      <c r="Y2" s="64"/>
      <c r="Z2" s="64"/>
      <c r="AA2" s="64"/>
      <c r="AB2" s="64"/>
      <c r="AC2" s="64"/>
      <c r="AD2" s="64"/>
      <c r="AE2" s="65"/>
      <c r="AF2" s="65"/>
      <c r="AG2" s="65"/>
      <c r="AH2" s="65"/>
      <c r="AI2" s="62"/>
      <c r="AJ2" s="65"/>
    </row>
    <row r="3" spans="1:37" ht="21.6" customHeight="1" x14ac:dyDescent="0.3">
      <c r="A3" s="65"/>
      <c r="B3" s="65"/>
      <c r="C3" s="66"/>
      <c r="D3" s="62"/>
      <c r="E3" s="67" t="str">
        <f>MSS!E3</f>
        <v>TỜ SỐ: I. 06, ÁP DỤNG TỪ NGÀY 14/11/2022</v>
      </c>
      <c r="F3" s="67"/>
      <c r="G3" s="67"/>
      <c r="H3" s="67"/>
      <c r="I3" s="67"/>
      <c r="J3" s="67"/>
      <c r="K3" s="67"/>
      <c r="L3" s="67"/>
      <c r="M3" s="67"/>
      <c r="N3" s="67"/>
      <c r="O3" s="69" t="s">
        <v>36</v>
      </c>
      <c r="P3" s="70"/>
      <c r="S3" s="65"/>
      <c r="T3" s="65"/>
      <c r="U3" s="65"/>
      <c r="V3" s="67" t="str">
        <f>E3</f>
        <v>TỜ SỐ: I. 06, ÁP DỤNG TỪ NGÀY 14/11/2022</v>
      </c>
      <c r="W3" s="67"/>
      <c r="X3" s="67"/>
      <c r="Y3" s="67"/>
      <c r="Z3" s="67"/>
      <c r="AA3" s="67"/>
      <c r="AB3" s="67"/>
      <c r="AC3" s="67"/>
      <c r="AD3" s="67"/>
      <c r="AE3" s="68"/>
      <c r="AF3" s="69" t="s">
        <v>37</v>
      </c>
      <c r="AG3" s="70"/>
      <c r="AH3" s="68"/>
    </row>
    <row r="4" spans="1:37" ht="15.75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7" ht="15.75" thickBot="1" x14ac:dyDescent="0.3">
      <c r="A5" s="73" t="s">
        <v>38</v>
      </c>
      <c r="B5" s="113" t="s">
        <v>6</v>
      </c>
      <c r="C5" s="114" t="str">
        <f>'MS-Sang'!C4</f>
        <v>10A1</v>
      </c>
      <c r="D5" s="114" t="str">
        <f>'MS-Sang'!D4</f>
        <v>10A2</v>
      </c>
      <c r="E5" s="114" t="str">
        <f>'MS-Sang'!E4</f>
        <v>10A3</v>
      </c>
      <c r="F5" s="114" t="str">
        <f>'MS-Sang'!F4</f>
        <v>10A4</v>
      </c>
      <c r="G5" s="114" t="str">
        <f>'MS-Sang'!G4</f>
        <v>10A5</v>
      </c>
      <c r="H5" s="114" t="str">
        <f>'MS-Sang'!H4</f>
        <v>10A6</v>
      </c>
      <c r="I5" s="114" t="str">
        <f>'MS-Sang'!I4</f>
        <v>10A7</v>
      </c>
      <c r="J5" s="114" t="str">
        <f>'MS-Sang'!J4</f>
        <v>10A8</v>
      </c>
      <c r="K5" s="114" t="str">
        <f>'MS-Sang'!K4</f>
        <v>10A9</v>
      </c>
      <c r="L5" s="114" t="str">
        <f>'MS-Sang'!L4</f>
        <v>10A10</v>
      </c>
      <c r="M5" s="114" t="str">
        <f>'MS-Sang'!M4</f>
        <v>10A11</v>
      </c>
      <c r="N5" s="114" t="str">
        <f>'MS-Sang'!N4</f>
        <v>11A1</v>
      </c>
      <c r="O5" s="114" t="str">
        <f>'MS-Sang'!O4</f>
        <v>11A2</v>
      </c>
      <c r="P5" s="114" t="str">
        <f>'MS-Sang'!P4</f>
        <v>11A3</v>
      </c>
      <c r="Q5" s="115" t="str">
        <f>'MS-Sang'!Q4</f>
        <v>11A4</v>
      </c>
      <c r="R5" s="116" t="str">
        <f>'MS-Sang'!R4</f>
        <v>11A5</v>
      </c>
      <c r="S5" s="115" t="str">
        <f>'MS-Sang'!S4</f>
        <v>11A6</v>
      </c>
      <c r="T5" s="117" t="str">
        <f>'MS-Sang'!T4</f>
        <v>11A7</v>
      </c>
      <c r="U5" s="118" t="str">
        <f>'MS-Sang'!U4</f>
        <v>11A8</v>
      </c>
      <c r="V5" s="118" t="str">
        <f>'MS-Sang'!V4</f>
        <v>11A9</v>
      </c>
      <c r="W5" s="118" t="str">
        <f>'MS-Sang'!W4</f>
        <v>11A10</v>
      </c>
      <c r="X5" s="118" t="str">
        <f>'MS-Sang'!X4</f>
        <v>12A1</v>
      </c>
      <c r="Y5" s="118" t="str">
        <f>'MS-Sang'!Y4</f>
        <v>12A2</v>
      </c>
      <c r="Z5" s="118" t="str">
        <f>'MS-Sang'!Z4</f>
        <v>12A3</v>
      </c>
      <c r="AA5" s="118" t="str">
        <f>'MS-Sang'!AA4</f>
        <v>12A4</v>
      </c>
      <c r="AB5" s="118" t="str">
        <f>'MS-Sang'!AB4</f>
        <v>12A5</v>
      </c>
      <c r="AC5" s="118" t="str">
        <f>'MS-Sang'!AC4</f>
        <v>12A6</v>
      </c>
      <c r="AD5" s="118" t="str">
        <f>'MS-Sang'!AD4</f>
        <v>12A7</v>
      </c>
      <c r="AE5" s="118" t="str">
        <f>'MS-Sang'!AE4</f>
        <v>12A8</v>
      </c>
      <c r="AF5" s="118" t="str">
        <f>'MS-Sang'!AF4</f>
        <v>12A9</v>
      </c>
      <c r="AG5" s="118" t="str">
        <f>'MS-Sang'!AG4</f>
        <v>12A10</v>
      </c>
      <c r="AH5" s="118" t="str">
        <f>'MS-Sang'!AH4</f>
        <v>12A11</v>
      </c>
      <c r="AI5" s="118">
        <f>'MS-Sang'!AI4</f>
        <v>0</v>
      </c>
      <c r="AJ5" s="83" t="str">
        <f>'MS-Sang'!AJ4</f>
        <v/>
      </c>
    </row>
    <row r="6" spans="1:37" ht="6" hidden="1" customHeight="1" thickBot="1" x14ac:dyDescent="0.3">
      <c r="A6" s="119"/>
      <c r="B6" s="120"/>
      <c r="C6" s="77"/>
      <c r="D6" s="77"/>
      <c r="E6" s="77"/>
      <c r="F6" s="77"/>
      <c r="G6" s="77"/>
      <c r="H6" s="77"/>
      <c r="I6" s="77"/>
      <c r="J6" s="78"/>
      <c r="K6" s="77"/>
      <c r="L6" s="77"/>
      <c r="M6" s="77"/>
      <c r="N6" s="77"/>
      <c r="O6" s="77"/>
      <c r="P6" s="77"/>
      <c r="Q6" s="79"/>
      <c r="R6" s="82"/>
      <c r="S6" s="79"/>
      <c r="T6" s="121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83"/>
    </row>
    <row r="7" spans="1:37" ht="16.149999999999999" customHeight="1" x14ac:dyDescent="0.25">
      <c r="A7" s="123"/>
      <c r="B7" s="124">
        <v>1</v>
      </c>
      <c r="C7" s="125" t="str">
        <f>IFERROR(IF('MS-Chieu'!C6="CC","CC",VLOOKUP('MS-Chieu'!C6,'MS1'!$B$2:$L$91,5)),"")</f>
        <v/>
      </c>
      <c r="D7" s="125" t="str">
        <f>IFERROR(IF('MS-Chieu'!D6="CC","CC",VLOOKUP('MS-Chieu'!D6,'MS1'!$B$2:$L$91,5)),"")</f>
        <v/>
      </c>
      <c r="E7" s="125" t="str">
        <f>IFERROR(IF('MS-Chieu'!E6="CC","CC",VLOOKUP('MS-Chieu'!E6,'MS1'!$B$2:$L$91,5)),"")</f>
        <v/>
      </c>
      <c r="F7" s="125" t="str">
        <f>IFERROR(IF('MS-Chieu'!F6="CC","CC",VLOOKUP('MS-Chieu'!F6,'MS1'!$B$2:$L$91,5)),"")</f>
        <v/>
      </c>
      <c r="G7" s="125" t="str">
        <f>IFERROR(IF('MS-Chieu'!G6="CC","CC",VLOOKUP('MS-Chieu'!G6,'MS1'!$B$2:$L$91,5)),"")</f>
        <v/>
      </c>
      <c r="H7" s="125" t="str">
        <f>IFERROR(IF('MS-Chieu'!H6="CC","CC",VLOOKUP('MS-Chieu'!H6,'MS1'!$B$2:$L$91,5)),"")</f>
        <v/>
      </c>
      <c r="I7" s="125" t="str">
        <f>IFERROR(IF('MS-Chieu'!I6="CC","CC",VLOOKUP('MS-Chieu'!I6,'MS1'!$B$2:$L$91,5)),"")</f>
        <v/>
      </c>
      <c r="J7" s="125" t="str">
        <f>IFERROR(IF('MS-Chieu'!J6="CC","CC",VLOOKUP('MS-Chieu'!J6,'MS1'!$B$2:$L$91,5)),"")</f>
        <v/>
      </c>
      <c r="K7" s="125" t="str">
        <f>IFERROR(IF('MS-Chieu'!K6="CC","CC",VLOOKUP('MS-Chieu'!K6,'MS1'!$B$2:$L$91,5)),"")</f>
        <v/>
      </c>
      <c r="L7" s="125" t="str">
        <f>IFERROR(IF('MS-Chieu'!L6="CC","CC",VLOOKUP('MS-Chieu'!L6,'MS1'!$B$2:$L$91,5)),"")</f>
        <v/>
      </c>
      <c r="M7" s="125" t="str">
        <f>IFERROR(IF('MS-Chieu'!M6="CC","CC",VLOOKUP('MS-Chieu'!M6,'MS1'!$B$2:$L$91,5)),"")</f>
        <v/>
      </c>
      <c r="N7" s="125" t="str">
        <f>IFERROR(IF('MS-Chieu'!N6="CC","CC",VLOOKUP('MS-Chieu'!N6,'MS1'!$B$2:$L$91,5)),"")</f>
        <v/>
      </c>
      <c r="O7" s="125" t="str">
        <f>IFERROR(IF('MS-Chieu'!O6="CC","CC",VLOOKUP('MS-Chieu'!O6,'MS1'!$B$2:$L$91,5)),"")</f>
        <v/>
      </c>
      <c r="P7" s="125" t="str">
        <f>IFERROR(IF('MS-Chieu'!P6="CC","CC",VLOOKUP('MS-Chieu'!P6,'MS1'!$B$2:$L$91,5)),"")</f>
        <v/>
      </c>
      <c r="Q7" s="126" t="str">
        <f>IFERROR(IF('MS-Chieu'!Q6="CC","CC",VLOOKUP('MS-Chieu'!Q6,'MS1'!$B$2:$L$91,5)),"")</f>
        <v/>
      </c>
      <c r="R7" s="127" t="str">
        <f>IFERROR(IF('MS-Chieu'!R6="CC","CC",VLOOKUP('MS-Chieu'!R6,'MS1'!$B$2:$L$91,5)),"")</f>
        <v/>
      </c>
      <c r="S7" s="125" t="str">
        <f>IFERROR(IF('MS-Chieu'!S6="CC","CC",VLOOKUP('MS-Chieu'!S6,'MS1'!$B$2:$L$91,5)),"")</f>
        <v/>
      </c>
      <c r="T7" s="125" t="str">
        <f>IFERROR(IF('MS-Chieu'!T6="CC","CC",VLOOKUP('MS-Chieu'!T6,'MS1'!$B$2:$L$91,5)),"")</f>
        <v/>
      </c>
      <c r="U7" s="125" t="str">
        <f>IFERROR(IF('MS-Chieu'!U6="CC","CC",VLOOKUP('MS-Chieu'!U6,'MS1'!$B$2:$L$91,5)),"")</f>
        <v/>
      </c>
      <c r="V7" s="125" t="str">
        <f>IFERROR(IF('MS-Chieu'!V6="CC","CC",VLOOKUP('MS-Chieu'!V6,'MS1'!$B$2:$L$91,5)),"")</f>
        <v/>
      </c>
      <c r="W7" s="125" t="str">
        <f>IFERROR(IF('MS-Chieu'!W6="CC","CC",VLOOKUP('MS-Chieu'!W6,'MS1'!$B$2:$L$91,5)),"")</f>
        <v/>
      </c>
      <c r="X7" s="125" t="str">
        <f>IFERROR(IF('MS-Chieu'!X6="CC","CC",VLOOKUP('MS-Chieu'!X6,'MS1'!$B$2:$L$91,5)),"")</f>
        <v/>
      </c>
      <c r="Y7" s="125" t="str">
        <f>IFERROR(IF('MS-Chieu'!Y6="CC","CC",VLOOKUP('MS-Chieu'!Y6,'MS1'!$B$2:$L$91,5)),"")</f>
        <v/>
      </c>
      <c r="Z7" s="125" t="str">
        <f>IFERROR(IF('MS-Chieu'!Z6="CC","CC",VLOOKUP('MS-Chieu'!Z6,'MS1'!$B$2:$L$91,5)),"")</f>
        <v/>
      </c>
      <c r="AA7" s="125" t="str">
        <f>IFERROR(IF('MS-Chieu'!AA6="CC","CC",VLOOKUP('MS-Chieu'!AA6,'MS1'!$B$2:$L$91,5)),"")</f>
        <v/>
      </c>
      <c r="AB7" s="125" t="str">
        <f>IFERROR(IF('MS-Chieu'!AB6="CC","CC",VLOOKUP('MS-Chieu'!AB6,'MS1'!$B$2:$L$91,5)),"")</f>
        <v/>
      </c>
      <c r="AC7" s="125" t="str">
        <f>IFERROR(IF('MS-Chieu'!AC6="CC","CC",VLOOKUP('MS-Chieu'!AC6,'MS1'!$B$2:$L$91,5)),"")</f>
        <v/>
      </c>
      <c r="AD7" s="125" t="str">
        <f>IFERROR(IF('MS-Chieu'!AD6="CC","CC",VLOOKUP('MS-Chieu'!AD6,'MS1'!$B$2:$L$91,5)),"")</f>
        <v/>
      </c>
      <c r="AE7" s="125" t="str">
        <f>IFERROR(IF('MS-Chieu'!AE6="CC","CC",VLOOKUP('MS-Chieu'!AE6,'MS1'!$B$2:$L$91,5)),"")</f>
        <v/>
      </c>
      <c r="AF7" s="125" t="str">
        <f>IFERROR(IF('MS-Chieu'!AF6="CC","CC",VLOOKUP('MS-Chieu'!AF6,'MS1'!$B$2:$L$91,5)),"")</f>
        <v/>
      </c>
      <c r="AG7" s="125" t="str">
        <f>IFERROR(IF('MS-Chieu'!AG6="CC","CC",VLOOKUP('MS-Chieu'!AG6,'MS1'!$B$2:$L$91,5)),"")</f>
        <v/>
      </c>
      <c r="AH7" s="125" t="str">
        <f>IFERROR(IF('MS-Chieu'!AH6="CC","CC",VLOOKUP('MS-Chieu'!AH6,'MS1'!$B$2:$L$91,5)),"")</f>
        <v/>
      </c>
      <c r="AI7" s="125" t="str">
        <f>IFERROR(IF('MS-Chieu'!AI6="CC","CC",VLOOKUP('MS-Chieu'!AI6,'MS1'!$B$2:$L$91,IF(PM!AI4="TN",7,IF(PM!AI4="DP",6,IF(PM!AI4="SH",8,IF(PM!AI4="NG",9, IF(PM!AI4="Y",9,5))))))),"")</f>
        <v/>
      </c>
      <c r="AJ7" s="128" t="str">
        <f>IF('MS-Chieu'!AJ6&lt;&gt;"",VLOOKUP('MS-Chieu'!AJ6,'MS2'!$B$2:$F$95,5),"")</f>
        <v/>
      </c>
    </row>
    <row r="8" spans="1:37" ht="16.149999999999999" customHeight="1" x14ac:dyDescent="0.25">
      <c r="A8" s="97"/>
      <c r="B8" s="98">
        <v>2</v>
      </c>
      <c r="C8" s="129" t="str">
        <f>IFERROR(IF('MS-Chieu'!C7="CC","CC",VLOOKUP('MS-Chieu'!C7,'MS1'!$B$2:$L$91,5)),"")</f>
        <v/>
      </c>
      <c r="D8" s="129" t="str">
        <f>IFERROR(IF('MS-Chieu'!D7="CC","CC",VLOOKUP('MS-Chieu'!D7,'MS1'!$B$2:$L$91,5)),"")</f>
        <v/>
      </c>
      <c r="E8" s="129" t="str">
        <f>IFERROR(IF('MS-Chieu'!E7="CC","CC",VLOOKUP('MS-Chieu'!E7,'MS1'!$B$2:$L$91,5)),"")</f>
        <v/>
      </c>
      <c r="F8" s="129" t="str">
        <f>IFERROR(IF('MS-Chieu'!F7="CC","CC",VLOOKUP('MS-Chieu'!F7,'MS1'!$B$2:$L$91,5)),"")</f>
        <v/>
      </c>
      <c r="G8" s="129" t="str">
        <f>IFERROR(IF('MS-Chieu'!G7="CC","CC",VLOOKUP('MS-Chieu'!G7,'MS1'!$B$2:$L$91,5)),"")</f>
        <v/>
      </c>
      <c r="H8" s="129" t="str">
        <f>IFERROR(IF('MS-Chieu'!H7="CC","CC",VLOOKUP('MS-Chieu'!H7,'MS1'!$B$2:$L$91,5)),"")</f>
        <v/>
      </c>
      <c r="I8" s="129" t="str">
        <f>IFERROR(IF('MS-Chieu'!I7="CC","CC",VLOOKUP('MS-Chieu'!I7,'MS1'!$B$2:$L$91,5)),"")</f>
        <v/>
      </c>
      <c r="J8" s="129" t="str">
        <f>IFERROR(IF('MS-Chieu'!J7="CC","CC",VLOOKUP('MS-Chieu'!J7,'MS1'!$B$2:$L$91,5)),"")</f>
        <v/>
      </c>
      <c r="K8" s="129" t="str">
        <f>IFERROR(IF('MS-Chieu'!K7="CC","CC",VLOOKUP('MS-Chieu'!K7,'MS1'!$B$2:$L$91,5)),"")</f>
        <v/>
      </c>
      <c r="L8" s="129" t="str">
        <f>IFERROR(IF('MS-Chieu'!L7="CC","CC",VLOOKUP('MS-Chieu'!L7,'MS1'!$B$2:$L$91,5)),"")</f>
        <v/>
      </c>
      <c r="M8" s="129" t="str">
        <f>IFERROR(IF('MS-Chieu'!M7="CC","CC",VLOOKUP('MS-Chieu'!M7,'MS1'!$B$2:$L$91,5)),"")</f>
        <v/>
      </c>
      <c r="N8" s="129" t="str">
        <f>IFERROR(IF('MS-Chieu'!N7="CC","CC",VLOOKUP('MS-Chieu'!N7,'MS1'!$B$2:$L$91,5)),"")</f>
        <v/>
      </c>
      <c r="O8" s="129" t="str">
        <f>IFERROR(IF('MS-Chieu'!O7="CC","CC",VLOOKUP('MS-Chieu'!O7,'MS1'!$B$2:$L$91,5)),"")</f>
        <v/>
      </c>
      <c r="P8" s="129" t="str">
        <f>IFERROR(IF('MS-Chieu'!P7="CC","CC",VLOOKUP('MS-Chieu'!P7,'MS1'!$B$2:$L$91,5)),"")</f>
        <v/>
      </c>
      <c r="Q8" s="130" t="str">
        <f>IFERROR(IF('MS-Chieu'!Q7="CC","CC",VLOOKUP('MS-Chieu'!Q7,'MS1'!$B$2:$L$91,5)),"")</f>
        <v/>
      </c>
      <c r="R8" s="131" t="str">
        <f>IFERROR(IF('MS-Chieu'!R7="CC","CC",VLOOKUP('MS-Chieu'!R7,'MS1'!$B$2:$L$91,5)),"")</f>
        <v/>
      </c>
      <c r="S8" s="129" t="str">
        <f>IFERROR(IF('MS-Chieu'!S7="CC","CC",VLOOKUP('MS-Chieu'!S7,'MS1'!$B$2:$L$91,5)),"")</f>
        <v/>
      </c>
      <c r="T8" s="129" t="str">
        <f>IFERROR(IF('MS-Chieu'!T7="CC","CC",VLOOKUP('MS-Chieu'!T7,'MS1'!$B$2:$L$91,5)),"")</f>
        <v/>
      </c>
      <c r="U8" s="129" t="str">
        <f>IFERROR(IF('MS-Chieu'!U7="CC","CC",VLOOKUP('MS-Chieu'!U7,'MS1'!$B$2:$L$91,5)),"")</f>
        <v/>
      </c>
      <c r="V8" s="129" t="str">
        <f>IFERROR(IF('MS-Chieu'!V7="CC","CC",VLOOKUP('MS-Chieu'!V7,'MS1'!$B$2:$L$91,5)),"")</f>
        <v/>
      </c>
      <c r="W8" s="129" t="str">
        <f>IFERROR(IF('MS-Chieu'!W7="CC","CC",VLOOKUP('MS-Chieu'!W7,'MS1'!$B$2:$L$91,5)),"")</f>
        <v/>
      </c>
      <c r="X8" s="129" t="str">
        <f>IFERROR(IF('MS-Chieu'!X7="CC","CC",VLOOKUP('MS-Chieu'!X7,'MS1'!$B$2:$L$91,5)),"")</f>
        <v/>
      </c>
      <c r="Y8" s="129" t="str">
        <f>IFERROR(IF('MS-Chieu'!Y7="CC","CC",VLOOKUP('MS-Chieu'!Y7,'MS1'!$B$2:$L$91,5)),"")</f>
        <v/>
      </c>
      <c r="Z8" s="129" t="str">
        <f>IFERROR(IF('MS-Chieu'!Z7="CC","CC",VLOOKUP('MS-Chieu'!Z7,'MS1'!$B$2:$L$91,5)),"")</f>
        <v/>
      </c>
      <c r="AA8" s="129" t="str">
        <f>IFERROR(IF('MS-Chieu'!AA7="CC","CC",VLOOKUP('MS-Chieu'!AA7,'MS1'!$B$2:$L$91,5)),"")</f>
        <v/>
      </c>
      <c r="AB8" s="129" t="str">
        <f>IFERROR(IF('MS-Chieu'!AB7="CC","CC",VLOOKUP('MS-Chieu'!AB7,'MS1'!$B$2:$L$91,5)),"")</f>
        <v/>
      </c>
      <c r="AC8" s="129" t="str">
        <f>IFERROR(IF('MS-Chieu'!AC7="CC","CC",VLOOKUP('MS-Chieu'!AC7,'MS1'!$B$2:$L$91,5)),"")</f>
        <v/>
      </c>
      <c r="AD8" s="129" t="str">
        <f>IFERROR(IF('MS-Chieu'!AD7="CC","CC",VLOOKUP('MS-Chieu'!AD7,'MS1'!$B$2:$L$91,5)),"")</f>
        <v/>
      </c>
      <c r="AE8" s="129" t="str">
        <f>IFERROR(IF('MS-Chieu'!AE7="CC","CC",VLOOKUP('MS-Chieu'!AE7,'MS1'!$B$2:$L$91,5)),"")</f>
        <v/>
      </c>
      <c r="AF8" s="129" t="str">
        <f>IFERROR(IF('MS-Chieu'!AF7="CC","CC",VLOOKUP('MS-Chieu'!AF7,'MS1'!$B$2:$L$91,5)),"")</f>
        <v/>
      </c>
      <c r="AG8" s="129" t="str">
        <f>IFERROR(IF('MS-Chieu'!AG7="CC","CC",VLOOKUP('MS-Chieu'!AG7,'MS1'!$B$2:$L$91,5)),"")</f>
        <v/>
      </c>
      <c r="AH8" s="129" t="str">
        <f>IFERROR(IF('MS-Chieu'!AH7="CC","CC",VLOOKUP('MS-Chieu'!AH7,'MS1'!$B$2:$L$91,5)),"")</f>
        <v/>
      </c>
      <c r="AI8" s="129" t="str">
        <f>IFERROR(IF('MS-Chieu'!AI7="CC","CC",VLOOKUP('MS-Chieu'!AI7,'MS1'!$B$2:$L$91,IF(PM!AI5="TN",7,IF(PM!AI5="DP",6,IF(PM!AI5="SH",8,IF(PM!AI5="NG",9, IF(PM!AI5="Y",9,5))))))),"")</f>
        <v/>
      </c>
      <c r="AJ8" s="132" t="str">
        <f>IF('MS-Chieu'!AJ7&lt;&gt;"",VLOOKUP('MS-Chieu'!AJ7,'MS2'!$B$2:$F$95,5),"")</f>
        <v/>
      </c>
    </row>
    <row r="9" spans="1:37" ht="16.149999999999999" customHeight="1" x14ac:dyDescent="0.25">
      <c r="A9" s="100">
        <v>2</v>
      </c>
      <c r="B9" s="98">
        <v>3</v>
      </c>
      <c r="C9" s="129" t="str">
        <f>IFERROR(IF('MS-Chieu'!C8="CC","CC",VLOOKUP('MS-Chieu'!C8,'MS1'!$B$2:$L$91,5)),"")</f>
        <v/>
      </c>
      <c r="D9" s="129" t="str">
        <f>IFERROR(IF('MS-Chieu'!D8="CC","CC",VLOOKUP('MS-Chieu'!D8,'MS1'!$B$2:$L$91,5)),"")</f>
        <v/>
      </c>
      <c r="E9" s="129" t="str">
        <f>IFERROR(IF('MS-Chieu'!E8="CC","CC",VLOOKUP('MS-Chieu'!E8,'MS1'!$B$2:$L$91,5)),"")</f>
        <v/>
      </c>
      <c r="F9" s="129" t="str">
        <f>IFERROR(IF('MS-Chieu'!F8="CC","CC",VLOOKUP('MS-Chieu'!F8,'MS1'!$B$2:$L$91,5)),"")</f>
        <v/>
      </c>
      <c r="G9" s="129" t="str">
        <f>IFERROR(IF('MS-Chieu'!G8="CC","CC",VLOOKUP('MS-Chieu'!G8,'MS1'!$B$2:$L$91,5)),"")</f>
        <v/>
      </c>
      <c r="H9" s="129" t="str">
        <f>IFERROR(IF('MS-Chieu'!H8="CC","CC",VLOOKUP('MS-Chieu'!H8,'MS1'!$B$2:$L$91,5)),"")</f>
        <v/>
      </c>
      <c r="I9" s="129" t="str">
        <f>IFERROR(IF('MS-Chieu'!I8="CC","CC",VLOOKUP('MS-Chieu'!I8,'MS1'!$B$2:$L$91,5)),"")</f>
        <v/>
      </c>
      <c r="J9" s="129" t="str">
        <f>IFERROR(IF('MS-Chieu'!J8="CC","CC",VLOOKUP('MS-Chieu'!J8,'MS1'!$B$2:$L$91,5)),"")</f>
        <v/>
      </c>
      <c r="K9" s="129" t="str">
        <f>IFERROR(IF('MS-Chieu'!K8="CC","CC",VLOOKUP('MS-Chieu'!K8,'MS1'!$B$2:$L$91,5)),"")</f>
        <v/>
      </c>
      <c r="L9" s="129" t="str">
        <f>IFERROR(IF('MS-Chieu'!L8="CC","CC",VLOOKUP('MS-Chieu'!L8,'MS1'!$B$2:$L$91,5)),"")</f>
        <v/>
      </c>
      <c r="M9" s="129" t="str">
        <f>IFERROR(IF('MS-Chieu'!M8="CC","CC",VLOOKUP('MS-Chieu'!M8,'MS1'!$B$2:$L$91,5)),"")</f>
        <v/>
      </c>
      <c r="N9" s="129" t="str">
        <f>IFERROR(IF('MS-Chieu'!N8="CC","CC",VLOOKUP('MS-Chieu'!N8,'MS1'!$B$2:$L$91,5)),"")</f>
        <v/>
      </c>
      <c r="O9" s="129" t="str">
        <f>IFERROR(IF('MS-Chieu'!O8="CC","CC",VLOOKUP('MS-Chieu'!O8,'MS1'!$B$2:$L$91,5)),"")</f>
        <v/>
      </c>
      <c r="P9" s="129" t="str">
        <f>IFERROR(IF('MS-Chieu'!P8="CC","CC",VLOOKUP('MS-Chieu'!P8,'MS1'!$B$2:$L$91,5)),"")</f>
        <v/>
      </c>
      <c r="Q9" s="130" t="str">
        <f>IFERROR(IF('MS-Chieu'!Q8="CC","CC",VLOOKUP('MS-Chieu'!Q8,'MS1'!$B$2:$L$91,5)),"")</f>
        <v/>
      </c>
      <c r="R9" s="131" t="str">
        <f>IFERROR(IF('MS-Chieu'!R8="CC","CC",VLOOKUP('MS-Chieu'!R8,'MS1'!$B$2:$L$91,5)),"")</f>
        <v/>
      </c>
      <c r="S9" s="129" t="str">
        <f>IFERROR(IF('MS-Chieu'!S8="CC","CC",VLOOKUP('MS-Chieu'!S8,'MS1'!$B$2:$L$91,5)),"")</f>
        <v/>
      </c>
      <c r="T9" s="129" t="str">
        <f>IFERROR(IF('MS-Chieu'!T8="CC","CC",VLOOKUP('MS-Chieu'!T8,'MS1'!$B$2:$L$91,5)),"")</f>
        <v/>
      </c>
      <c r="U9" s="129" t="str">
        <f>IFERROR(IF('MS-Chieu'!U8="CC","CC",VLOOKUP('MS-Chieu'!U8,'MS1'!$B$2:$L$91,5)),"")</f>
        <v/>
      </c>
      <c r="V9" s="129" t="str">
        <f>IFERROR(IF('MS-Chieu'!V8="CC","CC",VLOOKUP('MS-Chieu'!V8,'MS1'!$B$2:$L$91,5)),"")</f>
        <v/>
      </c>
      <c r="W9" s="129" t="str">
        <f>IFERROR(IF('MS-Chieu'!W8="CC","CC",VLOOKUP('MS-Chieu'!W8,'MS1'!$B$2:$L$91,5)),"")</f>
        <v/>
      </c>
      <c r="X9" s="129" t="str">
        <f>IFERROR(IF('MS-Chieu'!X8="CC","CC",VLOOKUP('MS-Chieu'!X8,'MS1'!$B$2:$L$91,5)),"")</f>
        <v/>
      </c>
      <c r="Y9" s="129" t="str">
        <f>IFERROR(IF('MS-Chieu'!Y8="CC","CC",VLOOKUP('MS-Chieu'!Y8,'MS1'!$B$2:$L$91,5)),"")</f>
        <v/>
      </c>
      <c r="Z9" s="129" t="str">
        <f>IFERROR(IF('MS-Chieu'!Z8="CC","CC",VLOOKUP('MS-Chieu'!Z8,'MS1'!$B$2:$L$91,5)),"")</f>
        <v/>
      </c>
      <c r="AA9" s="129" t="str">
        <f>IFERROR(IF('MS-Chieu'!AA8="CC","CC",VLOOKUP('MS-Chieu'!AA8,'MS1'!$B$2:$L$91,5)),"")</f>
        <v/>
      </c>
      <c r="AB9" s="129" t="str">
        <f>IFERROR(IF('MS-Chieu'!AB8="CC","CC",VLOOKUP('MS-Chieu'!AB8,'MS1'!$B$2:$L$91,5)),"")</f>
        <v/>
      </c>
      <c r="AC9" s="129" t="str">
        <f>IFERROR(IF('MS-Chieu'!AC8="CC","CC",VLOOKUP('MS-Chieu'!AC8,'MS1'!$B$2:$L$91,5)),"")</f>
        <v/>
      </c>
      <c r="AD9" s="129" t="str">
        <f>IFERROR(IF('MS-Chieu'!AD8="CC","CC",VLOOKUP('MS-Chieu'!AD8,'MS1'!$B$2:$L$91,5)),"")</f>
        <v/>
      </c>
      <c r="AE9" s="129" t="str">
        <f>IFERROR(IF('MS-Chieu'!AE8="CC","CC",VLOOKUP('MS-Chieu'!AE8,'MS1'!$B$2:$L$91,5)),"")</f>
        <v/>
      </c>
      <c r="AF9" s="129" t="str">
        <f>IFERROR(IF('MS-Chieu'!AF8="CC","CC",VLOOKUP('MS-Chieu'!AF8,'MS1'!$B$2:$L$91,5)),"")</f>
        <v/>
      </c>
      <c r="AG9" s="129" t="str">
        <f>IFERROR(IF('MS-Chieu'!AG8="CC","CC",VLOOKUP('MS-Chieu'!AG8,'MS1'!$B$2:$L$91,5)),"")</f>
        <v/>
      </c>
      <c r="AH9" s="129" t="str">
        <f>IFERROR(IF('MS-Chieu'!AH8="CC","CC",VLOOKUP('MS-Chieu'!AH8,'MS1'!$B$2:$L$91,5)),"")</f>
        <v/>
      </c>
      <c r="AI9" s="129" t="str">
        <f>IFERROR(IF('MS-Chieu'!AI8="CC","CC",VLOOKUP('MS-Chieu'!AI8,'MS1'!$B$2:$L$91,IF(PM!AI6="TN",7,IF(PM!AI6="DP",6,IF(PM!AI6="SH",8,IF(PM!AI6="NG",9, IF(PM!AI6="Y",9,5))))))),"")</f>
        <v/>
      </c>
      <c r="AJ9" s="132" t="str">
        <f>IF('MS-Chieu'!AJ8&lt;&gt;"",VLOOKUP('MS-Chieu'!AJ8,'MS2'!$B$2:$F$95,5),"")</f>
        <v/>
      </c>
    </row>
    <row r="10" spans="1:37" ht="16.149999999999999" customHeight="1" x14ac:dyDescent="0.25">
      <c r="A10" s="97"/>
      <c r="B10" s="98">
        <v>4</v>
      </c>
      <c r="C10" s="129" t="str">
        <f>IFERROR(IF('MS-Chieu'!C9="CC","CC",VLOOKUP('MS-Chieu'!C9,'MS1'!$B$2:$L$91,5)),"")</f>
        <v/>
      </c>
      <c r="D10" s="129" t="str">
        <f>IFERROR(IF('MS-Chieu'!D9="CC","CC",VLOOKUP('MS-Chieu'!D9,'MS1'!$B$2:$L$91,5)),"")</f>
        <v/>
      </c>
      <c r="E10" s="129" t="str">
        <f>IFERROR(IF('MS-Chieu'!E9="CC","CC",VLOOKUP('MS-Chieu'!E9,'MS1'!$B$2:$L$91,5)),"")</f>
        <v/>
      </c>
      <c r="F10" s="129" t="str">
        <f>IFERROR(IF('MS-Chieu'!F9="CC","CC",VLOOKUP('MS-Chieu'!F9,'MS1'!$B$2:$L$91,5)),"")</f>
        <v/>
      </c>
      <c r="G10" s="129" t="str">
        <f>IFERROR(IF('MS-Chieu'!G9="CC","CC",VLOOKUP('MS-Chieu'!G9,'MS1'!$B$2:$L$91,5)),"")</f>
        <v/>
      </c>
      <c r="H10" s="129" t="str">
        <f>IFERROR(IF('MS-Chieu'!H9="CC","CC",VLOOKUP('MS-Chieu'!H9,'MS1'!$B$2:$L$91,5)),"")</f>
        <v/>
      </c>
      <c r="I10" s="129" t="str">
        <f>IFERROR(IF('MS-Chieu'!I9="CC","CC",VLOOKUP('MS-Chieu'!I9,'MS1'!$B$2:$L$91,5)),"")</f>
        <v/>
      </c>
      <c r="J10" s="129" t="str">
        <f>IFERROR(IF('MS-Chieu'!J9="CC","CC",VLOOKUP('MS-Chieu'!J9,'MS1'!$B$2:$L$91,5)),"")</f>
        <v/>
      </c>
      <c r="K10" s="129" t="str">
        <f>IFERROR(IF('MS-Chieu'!K9="CC","CC",VLOOKUP('MS-Chieu'!K9,'MS1'!$B$2:$L$91,5)),"")</f>
        <v/>
      </c>
      <c r="L10" s="129" t="str">
        <f>IFERROR(IF('MS-Chieu'!L9="CC","CC",VLOOKUP('MS-Chieu'!L9,'MS1'!$B$2:$L$91,5)),"")</f>
        <v/>
      </c>
      <c r="M10" s="129" t="str">
        <f>IFERROR(IF('MS-Chieu'!M9="CC","CC",VLOOKUP('MS-Chieu'!M9,'MS1'!$B$2:$L$91,5)),"")</f>
        <v/>
      </c>
      <c r="N10" s="129" t="str">
        <f>IFERROR(IF('MS-Chieu'!N9="CC","CC",VLOOKUP('MS-Chieu'!N9,'MS1'!$B$2:$L$91,5)),"")</f>
        <v/>
      </c>
      <c r="O10" s="129" t="str">
        <f>IFERROR(IF('MS-Chieu'!O9="CC","CC",VLOOKUP('MS-Chieu'!O9,'MS1'!$B$2:$L$91,5)),"")</f>
        <v/>
      </c>
      <c r="P10" s="129" t="str">
        <f>IFERROR(IF('MS-Chieu'!P9="CC","CC",VLOOKUP('MS-Chieu'!P9,'MS1'!$B$2:$L$91,5)),"")</f>
        <v/>
      </c>
      <c r="Q10" s="130" t="str">
        <f>IFERROR(IF('MS-Chieu'!Q9="CC","CC",VLOOKUP('MS-Chieu'!Q9,'MS1'!$B$2:$L$91,5)),"")</f>
        <v/>
      </c>
      <c r="R10" s="131" t="str">
        <f>IFERROR(IF('MS-Chieu'!R9="CC","CC",VLOOKUP('MS-Chieu'!R9,'MS1'!$B$2:$L$91,5)),"")</f>
        <v/>
      </c>
      <c r="S10" s="129" t="str">
        <f>IFERROR(IF('MS-Chieu'!S9="CC","CC",VLOOKUP('MS-Chieu'!S9,'MS1'!$B$2:$L$91,5)),"")</f>
        <v/>
      </c>
      <c r="T10" s="129" t="str">
        <f>IFERROR(IF('MS-Chieu'!T9="CC","CC",VLOOKUP('MS-Chieu'!T9,'MS1'!$B$2:$L$91,5)),"")</f>
        <v/>
      </c>
      <c r="U10" s="129" t="str">
        <f>IFERROR(IF('MS-Chieu'!U9="CC","CC",VLOOKUP('MS-Chieu'!U9,'MS1'!$B$2:$L$91,5)),"")</f>
        <v/>
      </c>
      <c r="V10" s="129" t="str">
        <f>IFERROR(IF('MS-Chieu'!V9="CC","CC",VLOOKUP('MS-Chieu'!V9,'MS1'!$B$2:$L$91,5)),"")</f>
        <v/>
      </c>
      <c r="W10" s="129" t="str">
        <f>IFERROR(IF('MS-Chieu'!W9="CC","CC",VLOOKUP('MS-Chieu'!W9,'MS1'!$B$2:$L$91,5)),"")</f>
        <v/>
      </c>
      <c r="X10" s="129" t="str">
        <f>IFERROR(IF('MS-Chieu'!X9="CC","CC",VLOOKUP('MS-Chieu'!X9,'MS1'!$B$2:$L$91,5)),"")</f>
        <v/>
      </c>
      <c r="Y10" s="129" t="str">
        <f>IFERROR(IF('MS-Chieu'!Y9="CC","CC",VLOOKUP('MS-Chieu'!Y9,'MS1'!$B$2:$L$91,5)),"")</f>
        <v/>
      </c>
      <c r="Z10" s="129" t="str">
        <f>IFERROR(IF('MS-Chieu'!Z9="CC","CC",VLOOKUP('MS-Chieu'!Z9,'MS1'!$B$2:$L$91,5)),"")</f>
        <v/>
      </c>
      <c r="AA10" s="129" t="str">
        <f>IFERROR(IF('MS-Chieu'!AA9="CC","CC",VLOOKUP('MS-Chieu'!AA9,'MS1'!$B$2:$L$91,5)),"")</f>
        <v/>
      </c>
      <c r="AB10" s="129" t="str">
        <f>IFERROR(IF('MS-Chieu'!AB9="CC","CC",VLOOKUP('MS-Chieu'!AB9,'MS1'!$B$2:$L$91,5)),"")</f>
        <v/>
      </c>
      <c r="AC10" s="129" t="str">
        <f>IFERROR(IF('MS-Chieu'!AC9="CC","CC",VLOOKUP('MS-Chieu'!AC9,'MS1'!$B$2:$L$91,5)),"")</f>
        <v/>
      </c>
      <c r="AD10" s="129" t="str">
        <f>IFERROR(IF('MS-Chieu'!AD9="CC","CC",VLOOKUP('MS-Chieu'!AD9,'MS1'!$B$2:$L$91,5)),"")</f>
        <v/>
      </c>
      <c r="AE10" s="129" t="str">
        <f>IFERROR(IF('MS-Chieu'!AE9="CC","CC",VLOOKUP('MS-Chieu'!AE9,'MS1'!$B$2:$L$91,5)),"")</f>
        <v/>
      </c>
      <c r="AF10" s="129" t="str">
        <f>IFERROR(IF('MS-Chieu'!AF9="CC","CC",VLOOKUP('MS-Chieu'!AF9,'MS1'!$B$2:$L$91,5)),"")</f>
        <v/>
      </c>
      <c r="AG10" s="129" t="str">
        <f>IFERROR(IF('MS-Chieu'!AG9="CC","CC",VLOOKUP('MS-Chieu'!AG9,'MS1'!$B$2:$L$91,5)),"")</f>
        <v/>
      </c>
      <c r="AH10" s="129" t="str">
        <f>IFERROR(IF('MS-Chieu'!AH9="CC","CC",VLOOKUP('MS-Chieu'!AH9,'MS1'!$B$2:$L$91,5)),"")</f>
        <v/>
      </c>
      <c r="AI10" s="129" t="str">
        <f>IFERROR(IF('MS-Chieu'!AI9="CC","CC",VLOOKUP('MS-Chieu'!AI9,'MS1'!$B$2:$L$91,IF(PM!AI7="TN",7,IF(PM!AI7="DP",6,IF(PM!AI7="SH",8,IF(PM!AI7="NG",9, IF(PM!AI7="Y",9,5))))))),"")</f>
        <v/>
      </c>
      <c r="AJ10" s="132" t="str">
        <f>IF('MS-Chieu'!AJ9&lt;&gt;"",VLOOKUP('MS-Chieu'!AJ9,'MS2'!$B$2:$F$95,5),"")</f>
        <v/>
      </c>
    </row>
    <row r="11" spans="1:37" ht="16.149999999999999" customHeight="1" thickBot="1" x14ac:dyDescent="0.3">
      <c r="A11" s="101"/>
      <c r="B11" s="102">
        <v>5</v>
      </c>
      <c r="C11" s="133" t="str">
        <f>IFERROR(IF('MS-Chieu'!C10="CC","CC",VLOOKUP('MS-Chieu'!C10,'MS1'!$B$2:$L$91,5)),"")</f>
        <v/>
      </c>
      <c r="D11" s="133" t="str">
        <f>IFERROR(IF('MS-Chieu'!D10="CC","CC",VLOOKUP('MS-Chieu'!D10,'MS1'!$B$2:$L$91,5)),"")</f>
        <v/>
      </c>
      <c r="E11" s="133" t="str">
        <f>IFERROR(IF('MS-Chieu'!E10="CC","CC",VLOOKUP('MS-Chieu'!E10,'MS1'!$B$2:$L$91,5)),"")</f>
        <v/>
      </c>
      <c r="F11" s="133" t="str">
        <f>IFERROR(IF('MS-Chieu'!F10="CC","CC",VLOOKUP('MS-Chieu'!F10,'MS1'!$B$2:$L$91,5)),"")</f>
        <v/>
      </c>
      <c r="G11" s="133" t="str">
        <f>IFERROR(IF('MS-Chieu'!G10="CC","CC",VLOOKUP('MS-Chieu'!G10,'MS1'!$B$2:$L$91,5)),"")</f>
        <v/>
      </c>
      <c r="H11" s="133" t="str">
        <f>IFERROR(IF('MS-Chieu'!H10="CC","CC",VLOOKUP('MS-Chieu'!H10,'MS1'!$B$2:$L$91,5)),"")</f>
        <v/>
      </c>
      <c r="I11" s="133" t="str">
        <f>IFERROR(IF('MS-Chieu'!I10="CC","CC",VLOOKUP('MS-Chieu'!I10,'MS1'!$B$2:$L$91,5)),"")</f>
        <v/>
      </c>
      <c r="J11" s="133" t="str">
        <f>IFERROR(IF('MS-Chieu'!J10="CC","CC",VLOOKUP('MS-Chieu'!J10,'MS1'!$B$2:$L$91,5)),"")</f>
        <v/>
      </c>
      <c r="K11" s="133" t="str">
        <f>IFERROR(IF('MS-Chieu'!K10="CC","CC",VLOOKUP('MS-Chieu'!K10,'MS1'!$B$2:$L$91,5)),"")</f>
        <v/>
      </c>
      <c r="L11" s="133" t="str">
        <f>IFERROR(IF('MS-Chieu'!L10="CC","CC",VLOOKUP('MS-Chieu'!L10,'MS1'!$B$2:$L$91,5)),"")</f>
        <v/>
      </c>
      <c r="M11" s="133" t="str">
        <f>IFERROR(IF('MS-Chieu'!M10="CC","CC",VLOOKUP('MS-Chieu'!M10,'MS1'!$B$2:$L$91,5)),"")</f>
        <v/>
      </c>
      <c r="N11" s="133" t="str">
        <f>IFERROR(IF('MS-Chieu'!N10="CC","CC",VLOOKUP('MS-Chieu'!N10,'MS1'!$B$2:$L$91,5)),"")</f>
        <v/>
      </c>
      <c r="O11" s="133" t="str">
        <f>IFERROR(IF('MS-Chieu'!O10="CC","CC",VLOOKUP('MS-Chieu'!O10,'MS1'!$B$2:$L$91,5)),"")</f>
        <v/>
      </c>
      <c r="P11" s="133" t="str">
        <f>IFERROR(IF('MS-Chieu'!P10="CC","CC",VLOOKUP('MS-Chieu'!P10,'MS1'!$B$2:$L$91,5)),"")</f>
        <v/>
      </c>
      <c r="Q11" s="134" t="str">
        <f>IFERROR(IF('MS-Chieu'!Q10="CC","CC",VLOOKUP('MS-Chieu'!Q10,'MS1'!$B$2:$L$91,5)),"")</f>
        <v/>
      </c>
      <c r="R11" s="135" t="str">
        <f>IFERROR(IF('MS-Chieu'!R10="CC","CC",VLOOKUP('MS-Chieu'!R10,'MS1'!$B$2:$L$91,5)),"")</f>
        <v/>
      </c>
      <c r="S11" s="133" t="str">
        <f>IFERROR(IF('MS-Chieu'!S10="CC","CC",VLOOKUP('MS-Chieu'!S10,'MS1'!$B$2:$L$91,5)),"")</f>
        <v/>
      </c>
      <c r="T11" s="133" t="str">
        <f>IFERROR(IF('MS-Chieu'!T10="CC","CC",VLOOKUP('MS-Chieu'!T10,'MS1'!$B$2:$L$91,5)),"")</f>
        <v/>
      </c>
      <c r="U11" s="133" t="str">
        <f>IFERROR(IF('MS-Chieu'!U10="CC","CC",VLOOKUP('MS-Chieu'!U10,'MS1'!$B$2:$L$91,5)),"")</f>
        <v/>
      </c>
      <c r="V11" s="133" t="str">
        <f>IFERROR(IF('MS-Chieu'!V10="CC","CC",VLOOKUP('MS-Chieu'!V10,'MS1'!$B$2:$L$91,5)),"")</f>
        <v/>
      </c>
      <c r="W11" s="133" t="str">
        <f>IFERROR(IF('MS-Chieu'!W10="CC","CC",VLOOKUP('MS-Chieu'!W10,'MS1'!$B$2:$L$91,5)),"")</f>
        <v/>
      </c>
      <c r="X11" s="133" t="str">
        <f>IFERROR(IF('MS-Chieu'!X10="CC","CC",VLOOKUP('MS-Chieu'!X10,'MS1'!$B$2:$L$91,5)),"")</f>
        <v/>
      </c>
      <c r="Y11" s="133" t="str">
        <f>IFERROR(IF('MS-Chieu'!Y10="CC","CC",VLOOKUP('MS-Chieu'!Y10,'MS1'!$B$2:$L$91,5)),"")</f>
        <v/>
      </c>
      <c r="Z11" s="133" t="str">
        <f>IFERROR(IF('MS-Chieu'!Z10="CC","CC",VLOOKUP('MS-Chieu'!Z10,'MS1'!$B$2:$L$91,5)),"")</f>
        <v/>
      </c>
      <c r="AA11" s="133" t="str">
        <f>IFERROR(IF('MS-Chieu'!AA10="CC","CC",VLOOKUP('MS-Chieu'!AA10,'MS1'!$B$2:$L$91,5)),"")</f>
        <v/>
      </c>
      <c r="AB11" s="133" t="str">
        <f>IFERROR(IF('MS-Chieu'!AB10="CC","CC",VLOOKUP('MS-Chieu'!AB10,'MS1'!$B$2:$L$91,5)),"")</f>
        <v/>
      </c>
      <c r="AC11" s="133" t="str">
        <f>IFERROR(IF('MS-Chieu'!AC10="CC","CC",VLOOKUP('MS-Chieu'!AC10,'MS1'!$B$2:$L$91,5)),"")</f>
        <v/>
      </c>
      <c r="AD11" s="133" t="str">
        <f>IFERROR(IF('MS-Chieu'!AD10="CC","CC",VLOOKUP('MS-Chieu'!AD10,'MS1'!$B$2:$L$91,5)),"")</f>
        <v/>
      </c>
      <c r="AE11" s="133" t="str">
        <f>IFERROR(IF('MS-Chieu'!AE10="CC","CC",VLOOKUP('MS-Chieu'!AE10,'MS1'!$B$2:$L$91,5)),"")</f>
        <v/>
      </c>
      <c r="AF11" s="133" t="str">
        <f>IFERROR(IF('MS-Chieu'!AF10="CC","CC",VLOOKUP('MS-Chieu'!AF10,'MS1'!$B$2:$L$91,5)),"")</f>
        <v/>
      </c>
      <c r="AG11" s="133" t="str">
        <f>IFERROR(IF('MS-Chieu'!AG10="CC","CC",VLOOKUP('MS-Chieu'!AG10,'MS1'!$B$2:$L$91,5)),"")</f>
        <v/>
      </c>
      <c r="AH11" s="133" t="str">
        <f>IFERROR(IF('MS-Chieu'!AH10="CC","CC",VLOOKUP('MS-Chieu'!AH10,'MS1'!$B$2:$L$91,5)),"")</f>
        <v/>
      </c>
      <c r="AI11" s="133" t="str">
        <f>IFERROR(IF('MS-Chieu'!AI10="CC","CC",VLOOKUP('MS-Chieu'!AI10,'MS1'!$B$2:$L$91,IF(PM!AI8="TN",7,IF(PM!AI8="DP",6,IF(PM!AI8="SH",8,IF(PM!AI8="NG",9, IF(PM!AI8="Y",9,5))))))),"")</f>
        <v/>
      </c>
      <c r="AJ11" s="132" t="str">
        <f>IF('MS-Chieu'!AJ10&lt;&gt;"",VLOOKUP('MS-Chieu'!AJ10,'MS2'!$B$2:$F$95,5),"")</f>
        <v/>
      </c>
    </row>
    <row r="12" spans="1:37" ht="16.149999999999999" customHeight="1" x14ac:dyDescent="0.25">
      <c r="A12" s="90"/>
      <c r="B12" s="91">
        <v>1</v>
      </c>
      <c r="C12" s="136" t="str">
        <f>IFERROR(IF('MS-Chieu'!C11="CC","CC",VLOOKUP('MS-Chieu'!C11,'MS1'!$B$2:$L$91,5)),"")</f>
        <v/>
      </c>
      <c r="D12" s="136" t="str">
        <f>IFERROR(IF('MS-Chieu'!D11="CC","CC",VLOOKUP('MS-Chieu'!D11,'MS1'!$B$2:$L$91,5)),"")</f>
        <v/>
      </c>
      <c r="E12" s="136" t="str">
        <f>IFERROR(IF('MS-Chieu'!E11="CC","CC",VLOOKUP('MS-Chieu'!E11,'MS1'!$B$2:$L$91,5)),"")</f>
        <v/>
      </c>
      <c r="F12" s="136" t="str">
        <f>IFERROR(IF('MS-Chieu'!F11="CC","CC",VLOOKUP('MS-Chieu'!F11,'MS1'!$B$2:$L$91,5)),"")</f>
        <v/>
      </c>
      <c r="G12" s="136" t="str">
        <f>IFERROR(IF('MS-Chieu'!G11="CC","CC",VLOOKUP('MS-Chieu'!G11,'MS1'!$B$2:$L$91,5)),"")</f>
        <v/>
      </c>
      <c r="H12" s="136" t="str">
        <f>IFERROR(IF('MS-Chieu'!H11="CC","CC",VLOOKUP('MS-Chieu'!H11,'MS1'!$B$2:$L$91,5)),"")</f>
        <v/>
      </c>
      <c r="I12" s="136" t="str">
        <f>IFERROR(IF('MS-Chieu'!I11="CC","CC",VLOOKUP('MS-Chieu'!I11,'MS1'!$B$2:$L$91,5)),"")</f>
        <v/>
      </c>
      <c r="J12" s="136" t="str">
        <f>IFERROR(IF('MS-Chieu'!J11="CC","CC",VLOOKUP('MS-Chieu'!J11,'MS1'!$B$2:$L$91,5)),"")</f>
        <v/>
      </c>
      <c r="K12" s="136" t="str">
        <f>IFERROR(IF('MS-Chieu'!K11="CC","CC",VLOOKUP('MS-Chieu'!K11,'MS1'!$B$2:$L$91,5)),"")</f>
        <v/>
      </c>
      <c r="L12" s="136" t="str">
        <f>IFERROR(IF('MS-Chieu'!L11="CC","CC",VLOOKUP('MS-Chieu'!L11,'MS1'!$B$2:$L$91,5)),"")</f>
        <v/>
      </c>
      <c r="M12" s="136" t="str">
        <f>IFERROR(IF('MS-Chieu'!M11="CC","CC",VLOOKUP('MS-Chieu'!M11,'MS1'!$B$2:$L$91,5)),"")</f>
        <v/>
      </c>
      <c r="N12" s="136" t="str">
        <f>IFERROR(IF('MS-Chieu'!N11="CC","CC",VLOOKUP('MS-Chieu'!N11,'MS1'!$B$2:$L$91,5)),"")</f>
        <v/>
      </c>
      <c r="O12" s="136" t="str">
        <f>IFERROR(IF('MS-Chieu'!O11="CC","CC",VLOOKUP('MS-Chieu'!O11,'MS1'!$B$2:$L$91,5)),"")</f>
        <v/>
      </c>
      <c r="P12" s="136" t="str">
        <f>IFERROR(IF('MS-Chieu'!P11="CC","CC",VLOOKUP('MS-Chieu'!P11,'MS1'!$B$2:$L$91,5)),"")</f>
        <v/>
      </c>
      <c r="Q12" s="137" t="str">
        <f>IFERROR(IF('MS-Chieu'!Q11="CC","CC",VLOOKUP('MS-Chieu'!Q11,'MS1'!$B$2:$L$91,5)),"")</f>
        <v/>
      </c>
      <c r="R12" s="138" t="str">
        <f>IFERROR(IF('MS-Chieu'!R11="CC","CC",VLOOKUP('MS-Chieu'!R11,'MS1'!$B$2:$L$91,5)),"")</f>
        <v/>
      </c>
      <c r="S12" s="136" t="str">
        <f>IFERROR(IF('MS-Chieu'!S11="CC","CC",VLOOKUP('MS-Chieu'!S11,'MS1'!$B$2:$L$91,5)),"")</f>
        <v/>
      </c>
      <c r="T12" s="136" t="str">
        <f>IFERROR(IF('MS-Chieu'!T11="CC","CC",VLOOKUP('MS-Chieu'!T11,'MS1'!$B$2:$L$91,5)),"")</f>
        <v/>
      </c>
      <c r="U12" s="136" t="str">
        <f>IFERROR(IF('MS-Chieu'!U11="CC","CC",VLOOKUP('MS-Chieu'!U11,'MS1'!$B$2:$L$91,5)),"")</f>
        <v/>
      </c>
      <c r="V12" s="136" t="str">
        <f>IFERROR(IF('MS-Chieu'!V11="CC","CC",VLOOKUP('MS-Chieu'!V11,'MS1'!$B$2:$L$91,5)),"")</f>
        <v/>
      </c>
      <c r="W12" s="136" t="str">
        <f>IFERROR(IF('MS-Chieu'!W11="CC","CC",VLOOKUP('MS-Chieu'!W11,'MS1'!$B$2:$L$91,5)),"")</f>
        <v/>
      </c>
      <c r="X12" s="136" t="str">
        <f>IFERROR(IF('MS-Chieu'!X11="CC","CC",VLOOKUP('MS-Chieu'!X11,'MS1'!$B$2:$L$91,5)),"")</f>
        <v/>
      </c>
      <c r="Y12" s="136" t="str">
        <f>IFERROR(IF('MS-Chieu'!Y11="CC","CC",VLOOKUP('MS-Chieu'!Y11,'MS1'!$B$2:$L$91,5)),"")</f>
        <v/>
      </c>
      <c r="Z12" s="136" t="str">
        <f>IFERROR(IF('MS-Chieu'!Z11="CC","CC",VLOOKUP('MS-Chieu'!Z11,'MS1'!$B$2:$L$91,5)),"")</f>
        <v/>
      </c>
      <c r="AA12" s="136" t="str">
        <f>IFERROR(IF('MS-Chieu'!AA11="CC","CC",VLOOKUP('MS-Chieu'!AA11,'MS1'!$B$2:$L$91,5)),"")</f>
        <v/>
      </c>
      <c r="AB12" s="136" t="str">
        <f>IFERROR(IF('MS-Chieu'!AB11="CC","CC",VLOOKUP('MS-Chieu'!AB11,'MS1'!$B$2:$L$91,5)),"")</f>
        <v/>
      </c>
      <c r="AC12" s="136" t="str">
        <f>IFERROR(IF('MS-Chieu'!AC11="CC","CC",VLOOKUP('MS-Chieu'!AC11,'MS1'!$B$2:$L$91,5)),"")</f>
        <v/>
      </c>
      <c r="AD12" s="136" t="str">
        <f>IFERROR(IF('MS-Chieu'!AD11="CC","CC",VLOOKUP('MS-Chieu'!AD11,'MS1'!$B$2:$L$91,5)),"")</f>
        <v/>
      </c>
      <c r="AE12" s="136" t="str">
        <f>IFERROR(IF('MS-Chieu'!AE11="CC","CC",VLOOKUP('MS-Chieu'!AE11,'MS1'!$B$2:$L$91,5)),"")</f>
        <v/>
      </c>
      <c r="AF12" s="136" t="str">
        <f>IFERROR(IF('MS-Chieu'!AF11="CC","CC",VLOOKUP('MS-Chieu'!AF11,'MS1'!$B$2:$L$91,5)),"")</f>
        <v/>
      </c>
      <c r="AG12" s="136" t="str">
        <f>IFERROR(IF('MS-Chieu'!AG11="CC","CC",VLOOKUP('MS-Chieu'!AG11,'MS1'!$B$2:$L$91,5)),"")</f>
        <v/>
      </c>
      <c r="AH12" s="136" t="str">
        <f>IFERROR(IF('MS-Chieu'!AH11="CC","CC",VLOOKUP('MS-Chieu'!AH11,'MS1'!$B$2:$L$91,5)),"")</f>
        <v/>
      </c>
      <c r="AI12" s="136" t="str">
        <f>IFERROR(IF('MS-Chieu'!AI11="CC","CC",VLOOKUP('MS-Chieu'!AI11,'MS1'!$B$2:$L$91,IF(PM!AI9="TN",7,IF(PM!AI9="DP",6,IF(PM!AI9="SH",8,IF(PM!AI9="NG",9, IF(PM!AI9="Y",9,5))))))),"")</f>
        <v/>
      </c>
      <c r="AJ12" s="132" t="str">
        <f>IF('MS-Chieu'!AJ11&lt;&gt;"",VLOOKUP('MS-Chieu'!AJ11,'MS2'!$B$2:$F$95,5),"")</f>
        <v/>
      </c>
    </row>
    <row r="13" spans="1:37" ht="16.149999999999999" customHeight="1" x14ac:dyDescent="0.25">
      <c r="A13" s="97"/>
      <c r="B13" s="98">
        <v>2</v>
      </c>
      <c r="C13" s="129" t="str">
        <f>IFERROR(IF('MS-Chieu'!C12="CC","CC",VLOOKUP('MS-Chieu'!C12,'MS1'!$B$2:$L$91,5)),"")</f>
        <v/>
      </c>
      <c r="D13" s="129" t="str">
        <f>IFERROR(IF('MS-Chieu'!D12="CC","CC",VLOOKUP('MS-Chieu'!D12,'MS1'!$B$2:$L$91,5)),"")</f>
        <v/>
      </c>
      <c r="E13" s="129" t="str">
        <f>IFERROR(IF('MS-Chieu'!E12="CC","CC",VLOOKUP('MS-Chieu'!E12,'MS1'!$B$2:$L$91,5)),"")</f>
        <v/>
      </c>
      <c r="F13" s="129" t="str">
        <f>IFERROR(IF('MS-Chieu'!F12="CC","CC",VLOOKUP('MS-Chieu'!F12,'MS1'!$B$2:$L$91,5)),"")</f>
        <v/>
      </c>
      <c r="G13" s="129" t="str">
        <f>IFERROR(IF('MS-Chieu'!G12="CC","CC",VLOOKUP('MS-Chieu'!G12,'MS1'!$B$2:$L$91,5)),"")</f>
        <v/>
      </c>
      <c r="H13" s="129" t="str">
        <f>IFERROR(IF('MS-Chieu'!H12="CC","CC",VLOOKUP('MS-Chieu'!H12,'MS1'!$B$2:$L$91,5)),"")</f>
        <v/>
      </c>
      <c r="I13" s="129" t="str">
        <f>IFERROR(IF('MS-Chieu'!I12="CC","CC",VLOOKUP('MS-Chieu'!I12,'MS1'!$B$2:$L$91,5)),"")</f>
        <v/>
      </c>
      <c r="J13" s="129" t="str">
        <f>IFERROR(IF('MS-Chieu'!J12="CC","CC",VLOOKUP('MS-Chieu'!J12,'MS1'!$B$2:$L$91,5)),"")</f>
        <v/>
      </c>
      <c r="K13" s="129" t="str">
        <f>IFERROR(IF('MS-Chieu'!K12="CC","CC",VLOOKUP('MS-Chieu'!K12,'MS1'!$B$2:$L$91,5)),"")</f>
        <v/>
      </c>
      <c r="L13" s="129" t="str">
        <f>IFERROR(IF('MS-Chieu'!L12="CC","CC",VLOOKUP('MS-Chieu'!L12,'MS1'!$B$2:$L$91,5)),"")</f>
        <v/>
      </c>
      <c r="M13" s="129" t="str">
        <f>IFERROR(IF('MS-Chieu'!M12="CC","CC",VLOOKUP('MS-Chieu'!M12,'MS1'!$B$2:$L$91,5)),"")</f>
        <v/>
      </c>
      <c r="N13" s="129" t="str">
        <f>IFERROR(IF('MS-Chieu'!N12="CC","CC",VLOOKUP('MS-Chieu'!N12,'MS1'!$B$2:$L$91,5)),"")</f>
        <v/>
      </c>
      <c r="O13" s="129" t="str">
        <f>IFERROR(IF('MS-Chieu'!O12="CC","CC",VLOOKUP('MS-Chieu'!O12,'MS1'!$B$2:$L$91,5)),"")</f>
        <v/>
      </c>
      <c r="P13" s="129" t="str">
        <f>IFERROR(IF('MS-Chieu'!P12="CC","CC",VLOOKUP('MS-Chieu'!P12,'MS1'!$B$2:$L$91,5)),"")</f>
        <v/>
      </c>
      <c r="Q13" s="130" t="str">
        <f>IFERROR(IF('MS-Chieu'!Q12="CC","CC",VLOOKUP('MS-Chieu'!Q12,'MS1'!$B$2:$L$91,5)),"")</f>
        <v/>
      </c>
      <c r="R13" s="131" t="str">
        <f>IFERROR(IF('MS-Chieu'!R12="CC","CC",VLOOKUP('MS-Chieu'!R12,'MS1'!$B$2:$L$91,5)),"")</f>
        <v/>
      </c>
      <c r="S13" s="129" t="str">
        <f>IFERROR(IF('MS-Chieu'!S12="CC","CC",VLOOKUP('MS-Chieu'!S12,'MS1'!$B$2:$L$91,5)),"")</f>
        <v/>
      </c>
      <c r="T13" s="129" t="str">
        <f>IFERROR(IF('MS-Chieu'!T12="CC","CC",VLOOKUP('MS-Chieu'!T12,'MS1'!$B$2:$L$91,5)),"")</f>
        <v/>
      </c>
      <c r="U13" s="129" t="str">
        <f>IFERROR(IF('MS-Chieu'!U12="CC","CC",VLOOKUP('MS-Chieu'!U12,'MS1'!$B$2:$L$91,5)),"")</f>
        <v/>
      </c>
      <c r="V13" s="129" t="str">
        <f>IFERROR(IF('MS-Chieu'!V12="CC","CC",VLOOKUP('MS-Chieu'!V12,'MS1'!$B$2:$L$91,5)),"")</f>
        <v/>
      </c>
      <c r="W13" s="129" t="str">
        <f>IFERROR(IF('MS-Chieu'!W12="CC","CC",VLOOKUP('MS-Chieu'!W12,'MS1'!$B$2:$L$91,5)),"")</f>
        <v/>
      </c>
      <c r="X13" s="129" t="str">
        <f>IFERROR(IF('MS-Chieu'!X12="CC","CC",VLOOKUP('MS-Chieu'!X12,'MS1'!$B$2:$L$91,5)),"")</f>
        <v/>
      </c>
      <c r="Y13" s="129" t="str">
        <f>IFERROR(IF('MS-Chieu'!Y12="CC","CC",VLOOKUP('MS-Chieu'!Y12,'MS1'!$B$2:$L$91,5)),"")</f>
        <v/>
      </c>
      <c r="Z13" s="129" t="str">
        <f>IFERROR(IF('MS-Chieu'!Z12="CC","CC",VLOOKUP('MS-Chieu'!Z12,'MS1'!$B$2:$L$91,5)),"")</f>
        <v/>
      </c>
      <c r="AA13" s="129" t="str">
        <f>IFERROR(IF('MS-Chieu'!AA12="CC","CC",VLOOKUP('MS-Chieu'!AA12,'MS1'!$B$2:$L$91,5)),"")</f>
        <v/>
      </c>
      <c r="AB13" s="129" t="str">
        <f>IFERROR(IF('MS-Chieu'!AB12="CC","CC",VLOOKUP('MS-Chieu'!AB12,'MS1'!$B$2:$L$91,5)),"")</f>
        <v/>
      </c>
      <c r="AC13" s="129" t="str">
        <f>IFERROR(IF('MS-Chieu'!AC12="CC","CC",VLOOKUP('MS-Chieu'!AC12,'MS1'!$B$2:$L$91,5)),"")</f>
        <v/>
      </c>
      <c r="AD13" s="129" t="str">
        <f>IFERROR(IF('MS-Chieu'!AD12="CC","CC",VLOOKUP('MS-Chieu'!AD12,'MS1'!$B$2:$L$91,5)),"")</f>
        <v/>
      </c>
      <c r="AE13" s="129" t="str">
        <f>IFERROR(IF('MS-Chieu'!AE12="CC","CC",VLOOKUP('MS-Chieu'!AE12,'MS1'!$B$2:$L$91,5)),"")</f>
        <v/>
      </c>
      <c r="AF13" s="129" t="str">
        <f>IFERROR(IF('MS-Chieu'!AF12="CC","CC",VLOOKUP('MS-Chieu'!AF12,'MS1'!$B$2:$L$91,5)),"")</f>
        <v/>
      </c>
      <c r="AG13" s="129" t="str">
        <f>IFERROR(IF('MS-Chieu'!AG12="CC","CC",VLOOKUP('MS-Chieu'!AG12,'MS1'!$B$2:$L$91,5)),"")</f>
        <v/>
      </c>
      <c r="AH13" s="129" t="str">
        <f>IFERROR(IF('MS-Chieu'!AH12="CC","CC",VLOOKUP('MS-Chieu'!AH12,'MS1'!$B$2:$L$91,5)),"")</f>
        <v/>
      </c>
      <c r="AI13" s="129" t="str">
        <f>IFERROR(IF('MS-Chieu'!AI12="CC","CC",VLOOKUP('MS-Chieu'!AI12,'MS1'!$B$2:$L$91,IF(PM!AI10="TN",7,IF(PM!AI10="DP",6,IF(PM!AI10="SH",8,IF(PM!AI10="NG",9, IF(PM!AI10="Y",9,5))))))),"")</f>
        <v/>
      </c>
      <c r="AJ13" s="132" t="str">
        <f>IF('MS-Chieu'!AJ12&lt;&gt;"",VLOOKUP('MS-Chieu'!AJ12,'MS2'!$B$2:$F$95,5),"")</f>
        <v/>
      </c>
    </row>
    <row r="14" spans="1:37" ht="16.149999999999999" customHeight="1" x14ac:dyDescent="0.25">
      <c r="A14" s="100">
        <v>3</v>
      </c>
      <c r="B14" s="98">
        <v>3</v>
      </c>
      <c r="C14" s="129" t="str">
        <f>IFERROR(IF('MS-Chieu'!C13="CC","CC",VLOOKUP('MS-Chieu'!C13,'MS1'!$B$2:$L$91,5)),"")</f>
        <v/>
      </c>
      <c r="D14" s="129" t="str">
        <f>IFERROR(IF('MS-Chieu'!D13="CC","CC",VLOOKUP('MS-Chieu'!D13,'MS1'!$B$2:$L$91,5)),"")</f>
        <v/>
      </c>
      <c r="E14" s="129" t="str">
        <f>IFERROR(IF('MS-Chieu'!E13="CC","CC",VLOOKUP('MS-Chieu'!E13,'MS1'!$B$2:$L$91,5)),"")</f>
        <v/>
      </c>
      <c r="F14" s="129" t="str">
        <f>IFERROR(IF('MS-Chieu'!F13="CC","CC",VLOOKUP('MS-Chieu'!F13,'MS1'!$B$2:$L$91,5)),"")</f>
        <v/>
      </c>
      <c r="G14" s="129" t="str">
        <f>IFERROR(IF('MS-Chieu'!G13="CC","CC",VLOOKUP('MS-Chieu'!G13,'MS1'!$B$2:$L$91,5)),"")</f>
        <v/>
      </c>
      <c r="H14" s="129" t="str">
        <f>IFERROR(IF('MS-Chieu'!H13="CC","CC",VLOOKUP('MS-Chieu'!H13,'MS1'!$B$2:$L$91,5)),"")</f>
        <v/>
      </c>
      <c r="I14" s="129" t="str">
        <f>IFERROR(IF('MS-Chieu'!I13="CC","CC",VLOOKUP('MS-Chieu'!I13,'MS1'!$B$2:$L$91,5)),"")</f>
        <v/>
      </c>
      <c r="J14" s="129" t="str">
        <f>IFERROR(IF('MS-Chieu'!J13="CC","CC",VLOOKUP('MS-Chieu'!J13,'MS1'!$B$2:$L$91,5)),"")</f>
        <v/>
      </c>
      <c r="K14" s="129" t="str">
        <f>IFERROR(IF('MS-Chieu'!K13="CC","CC",VLOOKUP('MS-Chieu'!K13,'MS1'!$B$2:$L$91,5)),"")</f>
        <v/>
      </c>
      <c r="L14" s="129" t="str">
        <f>IFERROR(IF('MS-Chieu'!L13="CC","CC",VLOOKUP('MS-Chieu'!L13,'MS1'!$B$2:$L$91,5)),"")</f>
        <v/>
      </c>
      <c r="M14" s="129" t="str">
        <f>IFERROR(IF('MS-Chieu'!M13="CC","CC",VLOOKUP('MS-Chieu'!M13,'MS1'!$B$2:$L$91,5)),"")</f>
        <v/>
      </c>
      <c r="N14" s="129" t="str">
        <f>IFERROR(IF('MS-Chieu'!N13="CC","CC",VLOOKUP('MS-Chieu'!N13,'MS1'!$B$2:$L$91,5)),"")</f>
        <v/>
      </c>
      <c r="O14" s="129" t="str">
        <f>IFERROR(IF('MS-Chieu'!O13="CC","CC",VLOOKUP('MS-Chieu'!O13,'MS1'!$B$2:$L$91,5)),"")</f>
        <v/>
      </c>
      <c r="P14" s="129" t="str">
        <f>IFERROR(IF('MS-Chieu'!P13="CC","CC",VLOOKUP('MS-Chieu'!P13,'MS1'!$B$2:$L$91,5)),"")</f>
        <v/>
      </c>
      <c r="Q14" s="130" t="str">
        <f>IFERROR(IF('MS-Chieu'!Q13="CC","CC",VLOOKUP('MS-Chieu'!Q13,'MS1'!$B$2:$L$91,5)),"")</f>
        <v/>
      </c>
      <c r="R14" s="131" t="str">
        <f>IFERROR(IF('MS-Chieu'!R13="CC","CC",VLOOKUP('MS-Chieu'!R13,'MS1'!$B$2:$L$91,5)),"")</f>
        <v/>
      </c>
      <c r="S14" s="129" t="str">
        <f>IFERROR(IF('MS-Chieu'!S13="CC","CC",VLOOKUP('MS-Chieu'!S13,'MS1'!$B$2:$L$91,5)),"")</f>
        <v/>
      </c>
      <c r="T14" s="129" t="str">
        <f>IFERROR(IF('MS-Chieu'!T13="CC","CC",VLOOKUP('MS-Chieu'!T13,'MS1'!$B$2:$L$91,5)),"")</f>
        <v/>
      </c>
      <c r="U14" s="129" t="str">
        <f>IFERROR(IF('MS-Chieu'!U13="CC","CC",VLOOKUP('MS-Chieu'!U13,'MS1'!$B$2:$L$91,5)),"")</f>
        <v/>
      </c>
      <c r="V14" s="129" t="str">
        <f>IFERROR(IF('MS-Chieu'!V13="CC","CC",VLOOKUP('MS-Chieu'!V13,'MS1'!$B$2:$L$91,5)),"")</f>
        <v/>
      </c>
      <c r="W14" s="129" t="str">
        <f>IFERROR(IF('MS-Chieu'!W13="CC","CC",VLOOKUP('MS-Chieu'!W13,'MS1'!$B$2:$L$91,5)),"")</f>
        <v/>
      </c>
      <c r="X14" s="129" t="str">
        <f>IFERROR(IF('MS-Chieu'!X13="CC","CC",VLOOKUP('MS-Chieu'!X13,'MS1'!$B$2:$L$91,5)),"")</f>
        <v/>
      </c>
      <c r="Y14" s="129" t="str">
        <f>IFERROR(IF('MS-Chieu'!Y13="CC","CC",VLOOKUP('MS-Chieu'!Y13,'MS1'!$B$2:$L$91,5)),"")</f>
        <v/>
      </c>
      <c r="Z14" s="129" t="str">
        <f>IFERROR(IF('MS-Chieu'!Z13="CC","CC",VLOOKUP('MS-Chieu'!Z13,'MS1'!$B$2:$L$91,5)),"")</f>
        <v/>
      </c>
      <c r="AA14" s="129" t="str">
        <f>IFERROR(IF('MS-Chieu'!AA13="CC","CC",VLOOKUP('MS-Chieu'!AA13,'MS1'!$B$2:$L$91,5)),"")</f>
        <v/>
      </c>
      <c r="AB14" s="129" t="str">
        <f>IFERROR(IF('MS-Chieu'!AB13="CC","CC",VLOOKUP('MS-Chieu'!AB13,'MS1'!$B$2:$L$91,5)),"")</f>
        <v/>
      </c>
      <c r="AC14" s="129" t="str">
        <f>IFERROR(IF('MS-Chieu'!AC13="CC","CC",VLOOKUP('MS-Chieu'!AC13,'MS1'!$B$2:$L$91,5)),"")</f>
        <v/>
      </c>
      <c r="AD14" s="129" t="str">
        <f>IFERROR(IF('MS-Chieu'!AD13="CC","CC",VLOOKUP('MS-Chieu'!AD13,'MS1'!$B$2:$L$91,5)),"")</f>
        <v/>
      </c>
      <c r="AE14" s="129" t="str">
        <f>IFERROR(IF('MS-Chieu'!AE13="CC","CC",VLOOKUP('MS-Chieu'!AE13,'MS1'!$B$2:$L$91,5)),"")</f>
        <v/>
      </c>
      <c r="AF14" s="129" t="str">
        <f>IFERROR(IF('MS-Chieu'!AF13="CC","CC",VLOOKUP('MS-Chieu'!AF13,'MS1'!$B$2:$L$91,5)),"")</f>
        <v/>
      </c>
      <c r="AG14" s="129" t="str">
        <f>IFERROR(IF('MS-Chieu'!AG13="CC","CC",VLOOKUP('MS-Chieu'!AG13,'MS1'!$B$2:$L$91,5)),"")</f>
        <v/>
      </c>
      <c r="AH14" s="129" t="str">
        <f>IFERROR(IF('MS-Chieu'!AH13="CC","CC",VLOOKUP('MS-Chieu'!AH13,'MS1'!$B$2:$L$91,5)),"")</f>
        <v/>
      </c>
      <c r="AI14" s="129" t="str">
        <f>IFERROR(IF('MS-Chieu'!AI13="CC","CC",VLOOKUP('MS-Chieu'!AI13,'MS1'!$B$2:$L$91,IF(PM!AI11="TN",7,IF(PM!AI11="DP",6,IF(PM!AI11="SH",8,IF(PM!AI11="NG",9, IF(PM!AI11="Y",9,5))))))),"")</f>
        <v/>
      </c>
      <c r="AJ14" s="132" t="str">
        <f>IF('MS-Chieu'!AJ13&lt;&gt;"",VLOOKUP('MS-Chieu'!AJ13,'MS2'!$B$2:$F$95,5),"")</f>
        <v/>
      </c>
    </row>
    <row r="15" spans="1:37" ht="16.149999999999999" customHeight="1" x14ac:dyDescent="0.25">
      <c r="A15" s="97"/>
      <c r="B15" s="98">
        <v>4</v>
      </c>
      <c r="C15" s="129" t="str">
        <f>IFERROR(IF('MS-Chieu'!C14="CC","CC",VLOOKUP('MS-Chieu'!C14,'MS1'!$B$2:$L$91,5)),"")</f>
        <v/>
      </c>
      <c r="D15" s="129" t="str">
        <f>IFERROR(IF('MS-Chieu'!D14="CC","CC",VLOOKUP('MS-Chieu'!D14,'MS1'!$B$2:$L$91,5)),"")</f>
        <v/>
      </c>
      <c r="E15" s="129" t="str">
        <f>IFERROR(IF('MS-Chieu'!E14="CC","CC",VLOOKUP('MS-Chieu'!E14,'MS1'!$B$2:$L$91,5)),"")</f>
        <v/>
      </c>
      <c r="F15" s="129" t="str">
        <f>IFERROR(IF('MS-Chieu'!F14="CC","CC",VLOOKUP('MS-Chieu'!F14,'MS1'!$B$2:$L$91,5)),"")</f>
        <v/>
      </c>
      <c r="G15" s="129" t="str">
        <f>IFERROR(IF('MS-Chieu'!G14="CC","CC",VLOOKUP('MS-Chieu'!G14,'MS1'!$B$2:$L$91,5)),"")</f>
        <v/>
      </c>
      <c r="H15" s="129" t="str">
        <f>IFERROR(IF('MS-Chieu'!H14="CC","CC",VLOOKUP('MS-Chieu'!H14,'MS1'!$B$2:$L$91,5)),"")</f>
        <v/>
      </c>
      <c r="I15" s="129" t="str">
        <f>IFERROR(IF('MS-Chieu'!I14="CC","CC",VLOOKUP('MS-Chieu'!I14,'MS1'!$B$2:$L$91,5)),"")</f>
        <v/>
      </c>
      <c r="J15" s="129" t="str">
        <f>IFERROR(IF('MS-Chieu'!J14="CC","CC",VLOOKUP('MS-Chieu'!J14,'MS1'!$B$2:$L$91,5)),"")</f>
        <v/>
      </c>
      <c r="K15" s="129" t="str">
        <f>IFERROR(IF('MS-Chieu'!K14="CC","CC",VLOOKUP('MS-Chieu'!K14,'MS1'!$B$2:$L$91,5)),"")</f>
        <v/>
      </c>
      <c r="L15" s="129" t="str">
        <f>IFERROR(IF('MS-Chieu'!L14="CC","CC",VLOOKUP('MS-Chieu'!L14,'MS1'!$B$2:$L$91,5)),"")</f>
        <v/>
      </c>
      <c r="M15" s="129" t="str">
        <f>IFERROR(IF('MS-Chieu'!M14="CC","CC",VLOOKUP('MS-Chieu'!M14,'MS1'!$B$2:$L$91,5)),"")</f>
        <v/>
      </c>
      <c r="N15" s="129" t="str">
        <f>IFERROR(IF('MS-Chieu'!N14="CC","CC",VLOOKUP('MS-Chieu'!N14,'MS1'!$B$2:$L$91,5)),"")</f>
        <v/>
      </c>
      <c r="O15" s="129" t="str">
        <f>IFERROR(IF('MS-Chieu'!O14="CC","CC",VLOOKUP('MS-Chieu'!O14,'MS1'!$B$2:$L$91,5)),"")</f>
        <v/>
      </c>
      <c r="P15" s="129" t="str">
        <f>IFERROR(IF('MS-Chieu'!P14="CC","CC",VLOOKUP('MS-Chieu'!P14,'MS1'!$B$2:$L$91,5)),"")</f>
        <v/>
      </c>
      <c r="Q15" s="130" t="str">
        <f>IFERROR(IF('MS-Chieu'!Q14="CC","CC",VLOOKUP('MS-Chieu'!Q14,'MS1'!$B$2:$L$91,5)),"")</f>
        <v/>
      </c>
      <c r="R15" s="131" t="str">
        <f>IFERROR(IF('MS-Chieu'!R14="CC","CC",VLOOKUP('MS-Chieu'!R14,'MS1'!$B$2:$L$91,5)),"")</f>
        <v/>
      </c>
      <c r="S15" s="129" t="str">
        <f>IFERROR(IF('MS-Chieu'!S14="CC","CC",VLOOKUP('MS-Chieu'!S14,'MS1'!$B$2:$L$91,5)),"")</f>
        <v/>
      </c>
      <c r="T15" s="129" t="str">
        <f>IFERROR(IF('MS-Chieu'!T14="CC","CC",VLOOKUP('MS-Chieu'!T14,'MS1'!$B$2:$L$91,5)),"")</f>
        <v/>
      </c>
      <c r="U15" s="129" t="str">
        <f>IFERROR(IF('MS-Chieu'!U14="CC","CC",VLOOKUP('MS-Chieu'!U14,'MS1'!$B$2:$L$91,5)),"")</f>
        <v/>
      </c>
      <c r="V15" s="129" t="str">
        <f>IFERROR(IF('MS-Chieu'!V14="CC","CC",VLOOKUP('MS-Chieu'!V14,'MS1'!$B$2:$L$91,5)),"")</f>
        <v/>
      </c>
      <c r="W15" s="129" t="str">
        <f>IFERROR(IF('MS-Chieu'!W14="CC","CC",VLOOKUP('MS-Chieu'!W14,'MS1'!$B$2:$L$91,5)),"")</f>
        <v/>
      </c>
      <c r="X15" s="129" t="str">
        <f>IFERROR(IF('MS-Chieu'!X14="CC","CC",VLOOKUP('MS-Chieu'!X14,'MS1'!$B$2:$L$91,5)),"")</f>
        <v/>
      </c>
      <c r="Y15" s="129" t="str">
        <f>IFERROR(IF('MS-Chieu'!Y14="CC","CC",VLOOKUP('MS-Chieu'!Y14,'MS1'!$B$2:$L$91,5)),"")</f>
        <v/>
      </c>
      <c r="Z15" s="129" t="str">
        <f>IFERROR(IF('MS-Chieu'!Z14="CC","CC",VLOOKUP('MS-Chieu'!Z14,'MS1'!$B$2:$L$91,5)),"")</f>
        <v/>
      </c>
      <c r="AA15" s="129" t="str">
        <f>IFERROR(IF('MS-Chieu'!AA14="CC","CC",VLOOKUP('MS-Chieu'!AA14,'MS1'!$B$2:$L$91,5)),"")</f>
        <v/>
      </c>
      <c r="AB15" s="129" t="str">
        <f>IFERROR(IF('MS-Chieu'!AB14="CC","CC",VLOOKUP('MS-Chieu'!AB14,'MS1'!$B$2:$L$91,5)),"")</f>
        <v/>
      </c>
      <c r="AC15" s="129" t="str">
        <f>IFERROR(IF('MS-Chieu'!AC14="CC","CC",VLOOKUP('MS-Chieu'!AC14,'MS1'!$B$2:$L$91,5)),"")</f>
        <v/>
      </c>
      <c r="AD15" s="129" t="str">
        <f>IFERROR(IF('MS-Chieu'!AD14="CC","CC",VLOOKUP('MS-Chieu'!AD14,'MS1'!$B$2:$L$91,5)),"")</f>
        <v/>
      </c>
      <c r="AE15" s="129" t="str">
        <f>IFERROR(IF('MS-Chieu'!AE14="CC","CC",VLOOKUP('MS-Chieu'!AE14,'MS1'!$B$2:$L$91,5)),"")</f>
        <v/>
      </c>
      <c r="AF15" s="129" t="str">
        <f>IFERROR(IF('MS-Chieu'!AF14="CC","CC",VLOOKUP('MS-Chieu'!AF14,'MS1'!$B$2:$L$91,5)),"")</f>
        <v/>
      </c>
      <c r="AG15" s="129" t="str">
        <f>IFERROR(IF('MS-Chieu'!AG14="CC","CC",VLOOKUP('MS-Chieu'!AG14,'MS1'!$B$2:$L$91,5)),"")</f>
        <v/>
      </c>
      <c r="AH15" s="129" t="str">
        <f>IFERROR(IF('MS-Chieu'!AH14="CC","CC",VLOOKUP('MS-Chieu'!AH14,'MS1'!$B$2:$L$91,5)),"")</f>
        <v/>
      </c>
      <c r="AI15" s="129" t="str">
        <f>IFERROR(IF('MS-Chieu'!AI14="CC","CC",VLOOKUP('MS-Chieu'!AI14,'MS1'!$B$2:$L$91,IF(PM!AI12="TN",7,IF(PM!AI12="DP",6,IF(PM!AI12="SH",8,IF(PM!AI12="NG",9, IF(PM!AI12="Y",9,5))))))),"")</f>
        <v/>
      </c>
      <c r="AJ15" s="132" t="str">
        <f>IF('MS-Chieu'!AJ14&lt;&gt;"",VLOOKUP('MS-Chieu'!AJ14,'MS2'!$B$2:$F$95,5),"")</f>
        <v/>
      </c>
    </row>
    <row r="16" spans="1:37" ht="16.149999999999999" customHeight="1" thickBot="1" x14ac:dyDescent="0.3">
      <c r="A16" s="101"/>
      <c r="B16" s="102">
        <v>5</v>
      </c>
      <c r="C16" s="133" t="str">
        <f>IFERROR(IF('MS-Chieu'!C15="CC","CC",VLOOKUP('MS-Chieu'!C15,'MS1'!$B$2:$L$91,5)),"")</f>
        <v/>
      </c>
      <c r="D16" s="133" t="str">
        <f>IFERROR(IF('MS-Chieu'!D15="CC","CC",VLOOKUP('MS-Chieu'!D15,'MS1'!$B$2:$L$91,5)),"")</f>
        <v/>
      </c>
      <c r="E16" s="133" t="str">
        <f>IFERROR(IF('MS-Chieu'!E15="CC","CC",VLOOKUP('MS-Chieu'!E15,'MS1'!$B$2:$L$91,5)),"")</f>
        <v/>
      </c>
      <c r="F16" s="133" t="str">
        <f>IFERROR(IF('MS-Chieu'!F15="CC","CC",VLOOKUP('MS-Chieu'!F15,'MS1'!$B$2:$L$91,5)),"")</f>
        <v/>
      </c>
      <c r="G16" s="133" t="str">
        <f>IFERROR(IF('MS-Chieu'!G15="CC","CC",VLOOKUP('MS-Chieu'!G15,'MS1'!$B$2:$L$91,5)),"")</f>
        <v/>
      </c>
      <c r="H16" s="133" t="str">
        <f>IFERROR(IF('MS-Chieu'!H15="CC","CC",VLOOKUP('MS-Chieu'!H15,'MS1'!$B$2:$L$91,5)),"")</f>
        <v/>
      </c>
      <c r="I16" s="133" t="str">
        <f>IFERROR(IF('MS-Chieu'!I15="CC","CC",VLOOKUP('MS-Chieu'!I15,'MS1'!$B$2:$L$91,5)),"")</f>
        <v/>
      </c>
      <c r="J16" s="133" t="str">
        <f>IFERROR(IF('MS-Chieu'!J15="CC","CC",VLOOKUP('MS-Chieu'!J15,'MS1'!$B$2:$L$91,5)),"")</f>
        <v/>
      </c>
      <c r="K16" s="133" t="str">
        <f>IFERROR(IF('MS-Chieu'!K15="CC","CC",VLOOKUP('MS-Chieu'!K15,'MS1'!$B$2:$L$91,5)),"")</f>
        <v/>
      </c>
      <c r="L16" s="133" t="str">
        <f>IFERROR(IF('MS-Chieu'!L15="CC","CC",VLOOKUP('MS-Chieu'!L15,'MS1'!$B$2:$L$91,5)),"")</f>
        <v/>
      </c>
      <c r="M16" s="133" t="str">
        <f>IFERROR(IF('MS-Chieu'!M15="CC","CC",VLOOKUP('MS-Chieu'!M15,'MS1'!$B$2:$L$91,5)),"")</f>
        <v/>
      </c>
      <c r="N16" s="133" t="str">
        <f>IFERROR(IF('MS-Chieu'!N15="CC","CC",VLOOKUP('MS-Chieu'!N15,'MS1'!$B$2:$L$91,5)),"")</f>
        <v/>
      </c>
      <c r="O16" s="133" t="str">
        <f>IFERROR(IF('MS-Chieu'!O15="CC","CC",VLOOKUP('MS-Chieu'!O15,'MS1'!$B$2:$L$91,5)),"")</f>
        <v/>
      </c>
      <c r="P16" s="133" t="str">
        <f>IFERROR(IF('MS-Chieu'!P15="CC","CC",VLOOKUP('MS-Chieu'!P15,'MS1'!$B$2:$L$91,5)),"")</f>
        <v/>
      </c>
      <c r="Q16" s="134" t="str">
        <f>IFERROR(IF('MS-Chieu'!Q15="CC","CC",VLOOKUP('MS-Chieu'!Q15,'MS1'!$B$2:$L$91,5)),"")</f>
        <v/>
      </c>
      <c r="R16" s="135" t="str">
        <f>IFERROR(IF('MS-Chieu'!R15="CC","CC",VLOOKUP('MS-Chieu'!R15,'MS1'!$B$2:$L$91,5)),"")</f>
        <v/>
      </c>
      <c r="S16" s="133" t="str">
        <f>IFERROR(IF('MS-Chieu'!S15="CC","CC",VLOOKUP('MS-Chieu'!S15,'MS1'!$B$2:$L$91,5)),"")</f>
        <v/>
      </c>
      <c r="T16" s="133" t="str">
        <f>IFERROR(IF('MS-Chieu'!T15="CC","CC",VLOOKUP('MS-Chieu'!T15,'MS1'!$B$2:$L$91,5)),"")</f>
        <v/>
      </c>
      <c r="U16" s="133" t="str">
        <f>IFERROR(IF('MS-Chieu'!U15="CC","CC",VLOOKUP('MS-Chieu'!U15,'MS1'!$B$2:$L$91,5)),"")</f>
        <v/>
      </c>
      <c r="V16" s="133" t="str">
        <f>IFERROR(IF('MS-Chieu'!V15="CC","CC",VLOOKUP('MS-Chieu'!V15,'MS1'!$B$2:$L$91,5)),"")</f>
        <v/>
      </c>
      <c r="W16" s="133" t="str">
        <f>IFERROR(IF('MS-Chieu'!W15="CC","CC",VLOOKUP('MS-Chieu'!W15,'MS1'!$B$2:$L$91,5)),"")</f>
        <v/>
      </c>
      <c r="X16" s="133" t="str">
        <f>IFERROR(IF('MS-Chieu'!X15="CC","CC",VLOOKUP('MS-Chieu'!X15,'MS1'!$B$2:$L$91,5)),"")</f>
        <v/>
      </c>
      <c r="Y16" s="133" t="str">
        <f>IFERROR(IF('MS-Chieu'!Y15="CC","CC",VLOOKUP('MS-Chieu'!Y15,'MS1'!$B$2:$L$91,5)),"")</f>
        <v/>
      </c>
      <c r="Z16" s="133" t="str">
        <f>IFERROR(IF('MS-Chieu'!Z15="CC","CC",VLOOKUP('MS-Chieu'!Z15,'MS1'!$B$2:$L$91,5)),"")</f>
        <v/>
      </c>
      <c r="AA16" s="133" t="str">
        <f>IFERROR(IF('MS-Chieu'!AA15="CC","CC",VLOOKUP('MS-Chieu'!AA15,'MS1'!$B$2:$L$91,5)),"")</f>
        <v/>
      </c>
      <c r="AB16" s="133" t="str">
        <f>IFERROR(IF('MS-Chieu'!AB15="CC","CC",VLOOKUP('MS-Chieu'!AB15,'MS1'!$B$2:$L$91,5)),"")</f>
        <v/>
      </c>
      <c r="AC16" s="133" t="str">
        <f>IFERROR(IF('MS-Chieu'!AC15="CC","CC",VLOOKUP('MS-Chieu'!AC15,'MS1'!$B$2:$L$91,5)),"")</f>
        <v/>
      </c>
      <c r="AD16" s="133" t="str">
        <f>IFERROR(IF('MS-Chieu'!AD15="CC","CC",VLOOKUP('MS-Chieu'!AD15,'MS1'!$B$2:$L$91,5)),"")</f>
        <v/>
      </c>
      <c r="AE16" s="133" t="str">
        <f>IFERROR(IF('MS-Chieu'!AE15="CC","CC",VLOOKUP('MS-Chieu'!AE15,'MS1'!$B$2:$L$91,5)),"")</f>
        <v/>
      </c>
      <c r="AF16" s="133" t="str">
        <f>IFERROR(IF('MS-Chieu'!AF15="CC","CC",VLOOKUP('MS-Chieu'!AF15,'MS1'!$B$2:$L$91,5)),"")</f>
        <v/>
      </c>
      <c r="AG16" s="133" t="str">
        <f>IFERROR(IF('MS-Chieu'!AG15="CC","CC",VLOOKUP('MS-Chieu'!AG15,'MS1'!$B$2:$L$91,5)),"")</f>
        <v/>
      </c>
      <c r="AH16" s="133" t="str">
        <f>IFERROR(IF('MS-Chieu'!AH15="CC","CC",VLOOKUP('MS-Chieu'!AH15,'MS1'!$B$2:$L$91,5)),"")</f>
        <v/>
      </c>
      <c r="AI16" s="133" t="str">
        <f>IFERROR(IF('MS-Chieu'!AI15="CC","CC",VLOOKUP('MS-Chieu'!AI15,'MS1'!$B$2:$L$91,IF(PM!AI13="TN",7,IF(PM!AI13="DP",6,IF(PM!AI13="SH",8,IF(PM!AI13="NG",9, IF(PM!AI13="Y",9,5))))))),"")</f>
        <v/>
      </c>
      <c r="AJ16" s="132" t="str">
        <f>IF('MS-Chieu'!AJ15&lt;&gt;"",VLOOKUP('MS-Chieu'!AJ15,'MS2'!$B$2:$F$95,5),"")</f>
        <v/>
      </c>
    </row>
    <row r="17" spans="1:36" ht="16.149999999999999" customHeight="1" x14ac:dyDescent="0.25">
      <c r="A17" s="90"/>
      <c r="B17" s="91">
        <v>1</v>
      </c>
      <c r="C17" s="136" t="str">
        <f>IFERROR(IF('MS-Chieu'!C16="CC","CC",VLOOKUP('MS-Chieu'!C16,'MS1'!$B$2:$L$91,5)),"")</f>
        <v/>
      </c>
      <c r="D17" s="136" t="str">
        <f>IFERROR(IF('MS-Chieu'!D16="CC","CC",VLOOKUP('MS-Chieu'!D16,'MS1'!$B$2:$L$91,5)),"")</f>
        <v/>
      </c>
      <c r="E17" s="136" t="str">
        <f>IFERROR(IF('MS-Chieu'!E16="CC","CC",VLOOKUP('MS-Chieu'!E16,'MS1'!$B$2:$L$91,5)),"")</f>
        <v/>
      </c>
      <c r="F17" s="136" t="str">
        <f>IFERROR(IF('MS-Chieu'!F16="CC","CC",VLOOKUP('MS-Chieu'!F16,'MS1'!$B$2:$L$91,5)),"")</f>
        <v/>
      </c>
      <c r="G17" s="136" t="str">
        <f>IFERROR(IF('MS-Chieu'!G16="CC","CC",VLOOKUP('MS-Chieu'!G16,'MS1'!$B$2:$L$91,5)),"")</f>
        <v/>
      </c>
      <c r="H17" s="136" t="str">
        <f>IFERROR(IF('MS-Chieu'!H16="CC","CC",VLOOKUP('MS-Chieu'!H16,'MS1'!$B$2:$L$91,5)),"")</f>
        <v/>
      </c>
      <c r="I17" s="136" t="str">
        <f>IFERROR(IF('MS-Chieu'!I16="CC","CC",VLOOKUP('MS-Chieu'!I16,'MS1'!$B$2:$L$91,5)),"")</f>
        <v/>
      </c>
      <c r="J17" s="136" t="str">
        <f>IFERROR(IF('MS-Chieu'!J16="CC","CC",VLOOKUP('MS-Chieu'!J16,'MS1'!$B$2:$L$91,5)),"")</f>
        <v/>
      </c>
      <c r="K17" s="136" t="str">
        <f>IFERROR(IF('MS-Chieu'!K16="CC","CC",VLOOKUP('MS-Chieu'!K16,'MS1'!$B$2:$L$91,5)),"")</f>
        <v/>
      </c>
      <c r="L17" s="136" t="str">
        <f>IFERROR(IF('MS-Chieu'!L16="CC","CC",VLOOKUP('MS-Chieu'!L16,'MS1'!$B$2:$L$91,5)),"")</f>
        <v/>
      </c>
      <c r="M17" s="136" t="str">
        <f>IFERROR(IF('MS-Chieu'!M16="CC","CC",VLOOKUP('MS-Chieu'!M16,'MS1'!$B$2:$L$91,5)),"")</f>
        <v/>
      </c>
      <c r="N17" s="136" t="str">
        <f>IFERROR(IF('MS-Chieu'!N16="CC","CC",VLOOKUP('MS-Chieu'!N16,'MS1'!$B$2:$L$91,5)),"")</f>
        <v/>
      </c>
      <c r="O17" s="136" t="str">
        <f>IFERROR(IF('MS-Chieu'!O16="CC","CC",VLOOKUP('MS-Chieu'!O16,'MS1'!$B$2:$L$91,5)),"")</f>
        <v/>
      </c>
      <c r="P17" s="136" t="str">
        <f>IFERROR(IF('MS-Chieu'!P16="CC","CC",VLOOKUP('MS-Chieu'!P16,'MS1'!$B$2:$L$91,5)),"")</f>
        <v/>
      </c>
      <c r="Q17" s="137" t="str">
        <f>IFERROR(IF('MS-Chieu'!Q16="CC","CC",VLOOKUP('MS-Chieu'!Q16,'MS1'!$B$2:$L$91,5)),"")</f>
        <v/>
      </c>
      <c r="R17" s="138" t="str">
        <f>IFERROR(IF('MS-Chieu'!R16="CC","CC",VLOOKUP('MS-Chieu'!R16,'MS1'!$B$2:$L$91,5)),"")</f>
        <v/>
      </c>
      <c r="S17" s="136" t="str">
        <f>IFERROR(IF('MS-Chieu'!S16="CC","CC",VLOOKUP('MS-Chieu'!S16,'MS1'!$B$2:$L$91,5)),"")</f>
        <v/>
      </c>
      <c r="T17" s="136" t="str">
        <f>IFERROR(IF('MS-Chieu'!T16="CC","CC",VLOOKUP('MS-Chieu'!T16,'MS1'!$B$2:$L$91,5)),"")</f>
        <v/>
      </c>
      <c r="U17" s="136" t="str">
        <f>IFERROR(IF('MS-Chieu'!U16="CC","CC",VLOOKUP('MS-Chieu'!U16,'MS1'!$B$2:$L$91,5)),"")</f>
        <v/>
      </c>
      <c r="V17" s="136" t="str">
        <f>IFERROR(IF('MS-Chieu'!V16="CC","CC",VLOOKUP('MS-Chieu'!V16,'MS1'!$B$2:$L$91,5)),"")</f>
        <v/>
      </c>
      <c r="W17" s="136" t="str">
        <f>IFERROR(IF('MS-Chieu'!W16="CC","CC",VLOOKUP('MS-Chieu'!W16,'MS1'!$B$2:$L$91,5)),"")</f>
        <v/>
      </c>
      <c r="X17" s="136" t="str">
        <f>IFERROR(IF('MS-Chieu'!X16="CC","CC",VLOOKUP('MS-Chieu'!X16,'MS1'!$B$2:$L$91,5)),"")</f>
        <v/>
      </c>
      <c r="Y17" s="136" t="str">
        <f>IFERROR(IF('MS-Chieu'!Y16="CC","CC",VLOOKUP('MS-Chieu'!Y16,'MS1'!$B$2:$L$91,5)),"")</f>
        <v/>
      </c>
      <c r="Z17" s="136" t="str">
        <f>IFERROR(IF('MS-Chieu'!Z16="CC","CC",VLOOKUP('MS-Chieu'!Z16,'MS1'!$B$2:$L$91,5)),"")</f>
        <v/>
      </c>
      <c r="AA17" s="136" t="str">
        <f>IFERROR(IF('MS-Chieu'!AA16="CC","CC",VLOOKUP('MS-Chieu'!AA16,'MS1'!$B$2:$L$91,5)),"")</f>
        <v/>
      </c>
      <c r="AB17" s="136" t="str">
        <f>IFERROR(IF('MS-Chieu'!AB16="CC","CC",VLOOKUP('MS-Chieu'!AB16,'MS1'!$B$2:$L$91,5)),"")</f>
        <v/>
      </c>
      <c r="AC17" s="136" t="str">
        <f>IFERROR(IF('MS-Chieu'!AC16="CC","CC",VLOOKUP('MS-Chieu'!AC16,'MS1'!$B$2:$L$91,5)),"")</f>
        <v/>
      </c>
      <c r="AD17" s="136" t="str">
        <f>IFERROR(IF('MS-Chieu'!AD16="CC","CC",VLOOKUP('MS-Chieu'!AD16,'MS1'!$B$2:$L$91,5)),"")</f>
        <v/>
      </c>
      <c r="AE17" s="136" t="str">
        <f>IFERROR(IF('MS-Chieu'!AE16="CC","CC",VLOOKUP('MS-Chieu'!AE16,'MS1'!$B$2:$L$91,5)),"")</f>
        <v/>
      </c>
      <c r="AF17" s="136" t="str">
        <f>IFERROR(IF('MS-Chieu'!AF16="CC","CC",VLOOKUP('MS-Chieu'!AF16,'MS1'!$B$2:$L$91,5)),"")</f>
        <v/>
      </c>
      <c r="AG17" s="136" t="str">
        <f>IFERROR(IF('MS-Chieu'!AG16="CC","CC",VLOOKUP('MS-Chieu'!AG16,'MS1'!$B$2:$L$91,5)),"")</f>
        <v/>
      </c>
      <c r="AH17" s="136" t="str">
        <f>IFERROR(IF('MS-Chieu'!AH16="CC","CC",VLOOKUP('MS-Chieu'!AH16,'MS1'!$B$2:$L$91,5)),"")</f>
        <v/>
      </c>
      <c r="AI17" s="136" t="str">
        <f>IFERROR(IF('MS-Chieu'!AI16="CC","CC",VLOOKUP('MS-Chieu'!AI16,'MS1'!$B$2:$L$91,IF(PM!AI14="TN",7,IF(PM!AI14="DP",6,IF(PM!AI14="SH",8,IF(PM!AI14="NG",9, IF(PM!AI14="Y",9,5))))))),"")</f>
        <v/>
      </c>
      <c r="AJ17" s="132" t="str">
        <f>IF('MS-Chieu'!AJ16&lt;&gt;"",VLOOKUP('MS-Chieu'!AJ16,'MS2'!$B$2:$F$95,5),"")</f>
        <v/>
      </c>
    </row>
    <row r="18" spans="1:36" ht="16.149999999999999" customHeight="1" x14ac:dyDescent="0.25">
      <c r="A18" s="97"/>
      <c r="B18" s="98">
        <v>2</v>
      </c>
      <c r="C18" s="129" t="str">
        <f>IFERROR(IF('MS-Chieu'!C17="CC","CC",VLOOKUP('MS-Chieu'!C17,'MS1'!$B$2:$L$91,5)),"")</f>
        <v/>
      </c>
      <c r="D18" s="129" t="str">
        <f>IFERROR(IF('MS-Chieu'!D17="CC","CC",VLOOKUP('MS-Chieu'!D17,'MS1'!$B$2:$L$91,5)),"")</f>
        <v/>
      </c>
      <c r="E18" s="129" t="str">
        <f>IFERROR(IF('MS-Chieu'!E17="CC","CC",VLOOKUP('MS-Chieu'!E17,'MS1'!$B$2:$L$91,5)),"")</f>
        <v/>
      </c>
      <c r="F18" s="129" t="str">
        <f>IFERROR(IF('MS-Chieu'!F17="CC","CC",VLOOKUP('MS-Chieu'!F17,'MS1'!$B$2:$L$91,5)),"")</f>
        <v/>
      </c>
      <c r="G18" s="129" t="str">
        <f>IFERROR(IF('MS-Chieu'!G17="CC","CC",VLOOKUP('MS-Chieu'!G17,'MS1'!$B$2:$L$91,5)),"")</f>
        <v/>
      </c>
      <c r="H18" s="129" t="str">
        <f>IFERROR(IF('MS-Chieu'!H17="CC","CC",VLOOKUP('MS-Chieu'!H17,'MS1'!$B$2:$L$91,5)),"")</f>
        <v/>
      </c>
      <c r="I18" s="129" t="str">
        <f>IFERROR(IF('MS-Chieu'!I17="CC","CC",VLOOKUP('MS-Chieu'!I17,'MS1'!$B$2:$L$91,5)),"")</f>
        <v/>
      </c>
      <c r="J18" s="129" t="str">
        <f>IFERROR(IF('MS-Chieu'!J17="CC","CC",VLOOKUP('MS-Chieu'!J17,'MS1'!$B$2:$L$91,5)),"")</f>
        <v/>
      </c>
      <c r="K18" s="129" t="str">
        <f>IFERROR(IF('MS-Chieu'!K17="CC","CC",VLOOKUP('MS-Chieu'!K17,'MS1'!$B$2:$L$91,5)),"")</f>
        <v/>
      </c>
      <c r="L18" s="129" t="str">
        <f>IFERROR(IF('MS-Chieu'!L17="CC","CC",VLOOKUP('MS-Chieu'!L17,'MS1'!$B$2:$L$91,5)),"")</f>
        <v/>
      </c>
      <c r="M18" s="129" t="str">
        <f>IFERROR(IF('MS-Chieu'!M17="CC","CC",VLOOKUP('MS-Chieu'!M17,'MS1'!$B$2:$L$91,5)),"")</f>
        <v/>
      </c>
      <c r="N18" s="129" t="str">
        <f>IFERROR(IF('MS-Chieu'!N17="CC","CC",VLOOKUP('MS-Chieu'!N17,'MS1'!$B$2:$L$91,5)),"")</f>
        <v/>
      </c>
      <c r="O18" s="129" t="str">
        <f>IFERROR(IF('MS-Chieu'!O17="CC","CC",VLOOKUP('MS-Chieu'!O17,'MS1'!$B$2:$L$91,5)),"")</f>
        <v/>
      </c>
      <c r="P18" s="129" t="str">
        <f>IFERROR(IF('MS-Chieu'!P17="CC","CC",VLOOKUP('MS-Chieu'!P17,'MS1'!$B$2:$L$91,5)),"")</f>
        <v/>
      </c>
      <c r="Q18" s="130" t="str">
        <f>IFERROR(IF('MS-Chieu'!Q17="CC","CC",VLOOKUP('MS-Chieu'!Q17,'MS1'!$B$2:$L$91,5)),"")</f>
        <v/>
      </c>
      <c r="R18" s="131" t="str">
        <f>IFERROR(IF('MS-Chieu'!R17="CC","CC",VLOOKUP('MS-Chieu'!R17,'MS1'!$B$2:$L$91,5)),"")</f>
        <v/>
      </c>
      <c r="S18" s="129" t="str">
        <f>IFERROR(IF('MS-Chieu'!S17="CC","CC",VLOOKUP('MS-Chieu'!S17,'MS1'!$B$2:$L$91,5)),"")</f>
        <v/>
      </c>
      <c r="T18" s="129" t="str">
        <f>IFERROR(IF('MS-Chieu'!T17="CC","CC",VLOOKUP('MS-Chieu'!T17,'MS1'!$B$2:$L$91,5)),"")</f>
        <v/>
      </c>
      <c r="U18" s="129" t="str">
        <f>IFERROR(IF('MS-Chieu'!U17="CC","CC",VLOOKUP('MS-Chieu'!U17,'MS1'!$B$2:$L$91,5)),"")</f>
        <v/>
      </c>
      <c r="V18" s="129" t="str">
        <f>IFERROR(IF('MS-Chieu'!V17="CC","CC",VLOOKUP('MS-Chieu'!V17,'MS1'!$B$2:$L$91,5)),"")</f>
        <v/>
      </c>
      <c r="W18" s="129" t="str">
        <f>IFERROR(IF('MS-Chieu'!W17="CC","CC",VLOOKUP('MS-Chieu'!W17,'MS1'!$B$2:$L$91,5)),"")</f>
        <v/>
      </c>
      <c r="X18" s="129" t="str">
        <f>IFERROR(IF('MS-Chieu'!X17="CC","CC",VLOOKUP('MS-Chieu'!X17,'MS1'!$B$2:$L$91,5)),"")</f>
        <v/>
      </c>
      <c r="Y18" s="129" t="str">
        <f>IFERROR(IF('MS-Chieu'!Y17="CC","CC",VLOOKUP('MS-Chieu'!Y17,'MS1'!$B$2:$L$91,5)),"")</f>
        <v/>
      </c>
      <c r="Z18" s="129" t="str">
        <f>IFERROR(IF('MS-Chieu'!Z17="CC","CC",VLOOKUP('MS-Chieu'!Z17,'MS1'!$B$2:$L$91,5)),"")</f>
        <v/>
      </c>
      <c r="AA18" s="129" t="str">
        <f>IFERROR(IF('MS-Chieu'!AA17="CC","CC",VLOOKUP('MS-Chieu'!AA17,'MS1'!$B$2:$L$91,5)),"")</f>
        <v/>
      </c>
      <c r="AB18" s="129" t="str">
        <f>IFERROR(IF('MS-Chieu'!AB17="CC","CC",VLOOKUP('MS-Chieu'!AB17,'MS1'!$B$2:$L$91,5)),"")</f>
        <v/>
      </c>
      <c r="AC18" s="129" t="str">
        <f>IFERROR(IF('MS-Chieu'!AC17="CC","CC",VLOOKUP('MS-Chieu'!AC17,'MS1'!$B$2:$L$91,5)),"")</f>
        <v/>
      </c>
      <c r="AD18" s="129" t="str">
        <f>IFERROR(IF('MS-Chieu'!AD17="CC","CC",VLOOKUP('MS-Chieu'!AD17,'MS1'!$B$2:$L$91,5)),"")</f>
        <v/>
      </c>
      <c r="AE18" s="129" t="str">
        <f>IFERROR(IF('MS-Chieu'!AE17="CC","CC",VLOOKUP('MS-Chieu'!AE17,'MS1'!$B$2:$L$91,5)),"")</f>
        <v/>
      </c>
      <c r="AF18" s="129" t="str">
        <f>IFERROR(IF('MS-Chieu'!AF17="CC","CC",VLOOKUP('MS-Chieu'!AF17,'MS1'!$B$2:$L$91,5)),"")</f>
        <v/>
      </c>
      <c r="AG18" s="129" t="str">
        <f>IFERROR(IF('MS-Chieu'!AG17="CC","CC",VLOOKUP('MS-Chieu'!AG17,'MS1'!$B$2:$L$91,5)),"")</f>
        <v/>
      </c>
      <c r="AH18" s="129" t="str">
        <f>IFERROR(IF('MS-Chieu'!AH17="CC","CC",VLOOKUP('MS-Chieu'!AH17,'MS1'!$B$2:$L$91,5)),"")</f>
        <v/>
      </c>
      <c r="AI18" s="129" t="str">
        <f>IFERROR(IF('MS-Chieu'!AI17="CC","CC",VLOOKUP('MS-Chieu'!AI17,'MS1'!$B$2:$L$91,IF(PM!AI15="TN",7,IF(PM!AI15="DP",6,IF(PM!AI15="SH",8,IF(PM!AI15="NG",9, IF(PM!AI15="Y",9,5))))))),"")</f>
        <v/>
      </c>
      <c r="AJ18" s="132" t="str">
        <f>IF('MS-Chieu'!AJ17&lt;&gt;"",VLOOKUP('MS-Chieu'!AJ17,'MS2'!$B$2:$F$95,5),"")</f>
        <v/>
      </c>
    </row>
    <row r="19" spans="1:36" ht="16.149999999999999" customHeight="1" x14ac:dyDescent="0.25">
      <c r="A19" s="100">
        <v>4</v>
      </c>
      <c r="B19" s="98">
        <v>3</v>
      </c>
      <c r="C19" s="129" t="str">
        <f>IFERROR(IF('MS-Chieu'!C18="CC","CC",VLOOKUP('MS-Chieu'!C18,'MS1'!$B$2:$L$91,5)),"")</f>
        <v/>
      </c>
      <c r="D19" s="129" t="str">
        <f>IFERROR(IF('MS-Chieu'!D18="CC","CC",VLOOKUP('MS-Chieu'!D18,'MS1'!$B$2:$L$91,5)),"")</f>
        <v/>
      </c>
      <c r="E19" s="129" t="str">
        <f>IFERROR(IF('MS-Chieu'!E18="CC","CC",VLOOKUP('MS-Chieu'!E18,'MS1'!$B$2:$L$91,5)),"")</f>
        <v/>
      </c>
      <c r="F19" s="129" t="str">
        <f>IFERROR(IF('MS-Chieu'!F18="CC","CC",VLOOKUP('MS-Chieu'!F18,'MS1'!$B$2:$L$91,5)),"")</f>
        <v/>
      </c>
      <c r="G19" s="129" t="str">
        <f>IFERROR(IF('MS-Chieu'!G18="CC","CC",VLOOKUP('MS-Chieu'!G18,'MS1'!$B$2:$L$91,5)),"")</f>
        <v/>
      </c>
      <c r="H19" s="129" t="str">
        <f>IFERROR(IF('MS-Chieu'!H18="CC","CC",VLOOKUP('MS-Chieu'!H18,'MS1'!$B$2:$L$91,5)),"")</f>
        <v/>
      </c>
      <c r="I19" s="129" t="str">
        <f>IFERROR(IF('MS-Chieu'!I18="CC","CC",VLOOKUP('MS-Chieu'!I18,'MS1'!$B$2:$L$91,5)),"")</f>
        <v/>
      </c>
      <c r="J19" s="129" t="str">
        <f>IFERROR(IF('MS-Chieu'!J18="CC","CC",VLOOKUP('MS-Chieu'!J18,'MS1'!$B$2:$L$91,5)),"")</f>
        <v/>
      </c>
      <c r="K19" s="129" t="str">
        <f>IFERROR(IF('MS-Chieu'!K18="CC","CC",VLOOKUP('MS-Chieu'!K18,'MS1'!$B$2:$L$91,5)),"")</f>
        <v/>
      </c>
      <c r="L19" s="129" t="str">
        <f>IFERROR(IF('MS-Chieu'!L18="CC","CC",VLOOKUP('MS-Chieu'!L18,'MS1'!$B$2:$L$91,5)),"")</f>
        <v/>
      </c>
      <c r="M19" s="129" t="str">
        <f>IFERROR(IF('MS-Chieu'!M18="CC","CC",VLOOKUP('MS-Chieu'!M18,'MS1'!$B$2:$L$91,5)),"")</f>
        <v/>
      </c>
      <c r="N19" s="129" t="str">
        <f>IFERROR(IF('MS-Chieu'!N18="CC","CC",VLOOKUP('MS-Chieu'!N18,'MS1'!$B$2:$L$91,5)),"")</f>
        <v/>
      </c>
      <c r="O19" s="129" t="str">
        <f>IFERROR(IF('MS-Chieu'!O18="CC","CC",VLOOKUP('MS-Chieu'!O18,'MS1'!$B$2:$L$91,5)),"")</f>
        <v/>
      </c>
      <c r="P19" s="129" t="str">
        <f>IFERROR(IF('MS-Chieu'!P18="CC","CC",VLOOKUP('MS-Chieu'!P18,'MS1'!$B$2:$L$91,5)),"")</f>
        <v/>
      </c>
      <c r="Q19" s="130" t="str">
        <f>IFERROR(IF('MS-Chieu'!Q18="CC","CC",VLOOKUP('MS-Chieu'!Q18,'MS1'!$B$2:$L$91,5)),"")</f>
        <v/>
      </c>
      <c r="R19" s="131" t="str">
        <f>IFERROR(IF('MS-Chieu'!R18="CC","CC",VLOOKUP('MS-Chieu'!R18,'MS1'!$B$2:$L$91,5)),"")</f>
        <v/>
      </c>
      <c r="S19" s="129" t="str">
        <f>IFERROR(IF('MS-Chieu'!S18="CC","CC",VLOOKUP('MS-Chieu'!S18,'MS1'!$B$2:$L$91,5)),"")</f>
        <v/>
      </c>
      <c r="T19" s="129" t="str">
        <f>IFERROR(IF('MS-Chieu'!T18="CC","CC",VLOOKUP('MS-Chieu'!T18,'MS1'!$B$2:$L$91,5)),"")</f>
        <v/>
      </c>
      <c r="U19" s="129" t="str">
        <f>IFERROR(IF('MS-Chieu'!U18="CC","CC",VLOOKUP('MS-Chieu'!U18,'MS1'!$B$2:$L$91,5)),"")</f>
        <v/>
      </c>
      <c r="V19" s="129" t="str">
        <f>IFERROR(IF('MS-Chieu'!V18="CC","CC",VLOOKUP('MS-Chieu'!V18,'MS1'!$B$2:$L$91,5)),"")</f>
        <v/>
      </c>
      <c r="W19" s="129" t="str">
        <f>IFERROR(IF('MS-Chieu'!W18="CC","CC",VLOOKUP('MS-Chieu'!W18,'MS1'!$B$2:$L$91,5)),"")</f>
        <v/>
      </c>
      <c r="X19" s="129" t="str">
        <f>IFERROR(IF('MS-Chieu'!X18="CC","CC",VLOOKUP('MS-Chieu'!X18,'MS1'!$B$2:$L$91,5)),"")</f>
        <v/>
      </c>
      <c r="Y19" s="129" t="str">
        <f>IFERROR(IF('MS-Chieu'!Y18="CC","CC",VLOOKUP('MS-Chieu'!Y18,'MS1'!$B$2:$L$91,5)),"")</f>
        <v/>
      </c>
      <c r="Z19" s="129" t="str">
        <f>IFERROR(IF('MS-Chieu'!Z18="CC","CC",VLOOKUP('MS-Chieu'!Z18,'MS1'!$B$2:$L$91,5)),"")</f>
        <v/>
      </c>
      <c r="AA19" s="129" t="str">
        <f>IFERROR(IF('MS-Chieu'!AA18="CC","CC",VLOOKUP('MS-Chieu'!AA18,'MS1'!$B$2:$L$91,5)),"")</f>
        <v/>
      </c>
      <c r="AB19" s="129" t="str">
        <f>IFERROR(IF('MS-Chieu'!AB18="CC","CC",VLOOKUP('MS-Chieu'!AB18,'MS1'!$B$2:$L$91,5)),"")</f>
        <v/>
      </c>
      <c r="AC19" s="129" t="str">
        <f>IFERROR(IF('MS-Chieu'!AC18="CC","CC",VLOOKUP('MS-Chieu'!AC18,'MS1'!$B$2:$L$91,5)),"")</f>
        <v/>
      </c>
      <c r="AD19" s="129" t="str">
        <f>IFERROR(IF('MS-Chieu'!AD18="CC","CC",VLOOKUP('MS-Chieu'!AD18,'MS1'!$B$2:$L$91,5)),"")</f>
        <v/>
      </c>
      <c r="AE19" s="129" t="str">
        <f>IFERROR(IF('MS-Chieu'!AE18="CC","CC",VLOOKUP('MS-Chieu'!AE18,'MS1'!$B$2:$L$91,5)),"")</f>
        <v/>
      </c>
      <c r="AF19" s="129" t="str">
        <f>IFERROR(IF('MS-Chieu'!AF18="CC","CC",VLOOKUP('MS-Chieu'!AF18,'MS1'!$B$2:$L$91,5)),"")</f>
        <v/>
      </c>
      <c r="AG19" s="129" t="str">
        <f>IFERROR(IF('MS-Chieu'!AG18="CC","CC",VLOOKUP('MS-Chieu'!AG18,'MS1'!$B$2:$L$91,5)),"")</f>
        <v/>
      </c>
      <c r="AH19" s="129" t="str">
        <f>IFERROR(IF('MS-Chieu'!AH18="CC","CC",VLOOKUP('MS-Chieu'!AH18,'MS1'!$B$2:$L$91,5)),"")</f>
        <v/>
      </c>
      <c r="AI19" s="129" t="str">
        <f>IFERROR(IF('MS-Chieu'!AI18="CC","CC",VLOOKUP('MS-Chieu'!AI18,'MS1'!$B$2:$L$91,IF(PM!AI16="TN",7,IF(PM!AI16="DP",6,IF(PM!AI16="SH",8,IF(PM!AI16="NG",9, IF(PM!AI16="Y",9,5))))))),"")</f>
        <v/>
      </c>
      <c r="AJ19" s="132" t="str">
        <f>IF('MS-Chieu'!AJ18&lt;&gt;"",VLOOKUP('MS-Chieu'!AJ18,'MS2'!$B$2:$F$95,5),"")</f>
        <v/>
      </c>
    </row>
    <row r="20" spans="1:36" ht="16.149999999999999" customHeight="1" x14ac:dyDescent="0.25">
      <c r="A20" s="97"/>
      <c r="B20" s="98">
        <v>4</v>
      </c>
      <c r="C20" s="129" t="str">
        <f>IFERROR(IF('MS-Chieu'!C19="CC","CC",VLOOKUP('MS-Chieu'!C19,'MS1'!$B$2:$L$91,5)),"")</f>
        <v/>
      </c>
      <c r="D20" s="129" t="str">
        <f>IFERROR(IF('MS-Chieu'!D19="CC","CC",VLOOKUP('MS-Chieu'!D19,'MS1'!$B$2:$L$91,5)),"")</f>
        <v/>
      </c>
      <c r="E20" s="129" t="str">
        <f>IFERROR(IF('MS-Chieu'!E19="CC","CC",VLOOKUP('MS-Chieu'!E19,'MS1'!$B$2:$L$91,5)),"")</f>
        <v/>
      </c>
      <c r="F20" s="129" t="str">
        <f>IFERROR(IF('MS-Chieu'!F19="CC","CC",VLOOKUP('MS-Chieu'!F19,'MS1'!$B$2:$L$91,5)),"")</f>
        <v/>
      </c>
      <c r="G20" s="129" t="str">
        <f>IFERROR(IF('MS-Chieu'!G19="CC","CC",VLOOKUP('MS-Chieu'!G19,'MS1'!$B$2:$L$91,5)),"")</f>
        <v/>
      </c>
      <c r="H20" s="129" t="str">
        <f>IFERROR(IF('MS-Chieu'!H19="CC","CC",VLOOKUP('MS-Chieu'!H19,'MS1'!$B$2:$L$91,5)),"")</f>
        <v/>
      </c>
      <c r="I20" s="129" t="str">
        <f>IFERROR(IF('MS-Chieu'!I19="CC","CC",VLOOKUP('MS-Chieu'!I19,'MS1'!$B$2:$L$91,5)),"")</f>
        <v/>
      </c>
      <c r="J20" s="129" t="str">
        <f>IFERROR(IF('MS-Chieu'!J19="CC","CC",VLOOKUP('MS-Chieu'!J19,'MS1'!$B$2:$L$91,5)),"")</f>
        <v/>
      </c>
      <c r="K20" s="129" t="str">
        <f>IFERROR(IF('MS-Chieu'!K19="CC","CC",VLOOKUP('MS-Chieu'!K19,'MS1'!$B$2:$L$91,5)),"")</f>
        <v/>
      </c>
      <c r="L20" s="129" t="str">
        <f>IFERROR(IF('MS-Chieu'!L19="CC","CC",VLOOKUP('MS-Chieu'!L19,'MS1'!$B$2:$L$91,5)),"")</f>
        <v/>
      </c>
      <c r="M20" s="129" t="str">
        <f>IFERROR(IF('MS-Chieu'!M19="CC","CC",VLOOKUP('MS-Chieu'!M19,'MS1'!$B$2:$L$91,5)),"")</f>
        <v/>
      </c>
      <c r="N20" s="129" t="str">
        <f>IFERROR(IF('MS-Chieu'!N19="CC","CC",VLOOKUP('MS-Chieu'!N19,'MS1'!$B$2:$L$91,5)),"")</f>
        <v/>
      </c>
      <c r="O20" s="129" t="str">
        <f>IFERROR(IF('MS-Chieu'!O19="CC","CC",VLOOKUP('MS-Chieu'!O19,'MS1'!$B$2:$L$91,5)),"")</f>
        <v/>
      </c>
      <c r="P20" s="129" t="str">
        <f>IFERROR(IF('MS-Chieu'!P19="CC","CC",VLOOKUP('MS-Chieu'!P19,'MS1'!$B$2:$L$91,5)),"")</f>
        <v/>
      </c>
      <c r="Q20" s="130" t="str">
        <f>IFERROR(IF('MS-Chieu'!Q19="CC","CC",VLOOKUP('MS-Chieu'!Q19,'MS1'!$B$2:$L$91,5)),"")</f>
        <v/>
      </c>
      <c r="R20" s="131" t="str">
        <f>IFERROR(IF('MS-Chieu'!R19="CC","CC",VLOOKUP('MS-Chieu'!R19,'MS1'!$B$2:$L$91,5)),"")</f>
        <v/>
      </c>
      <c r="S20" s="129" t="str">
        <f>IFERROR(IF('MS-Chieu'!S19="CC","CC",VLOOKUP('MS-Chieu'!S19,'MS1'!$B$2:$L$91,5)),"")</f>
        <v/>
      </c>
      <c r="T20" s="129" t="str">
        <f>IFERROR(IF('MS-Chieu'!T19="CC","CC",VLOOKUP('MS-Chieu'!T19,'MS1'!$B$2:$L$91,5)),"")</f>
        <v/>
      </c>
      <c r="U20" s="129" t="str">
        <f>IFERROR(IF('MS-Chieu'!U19="CC","CC",VLOOKUP('MS-Chieu'!U19,'MS1'!$B$2:$L$91,5)),"")</f>
        <v/>
      </c>
      <c r="V20" s="129" t="str">
        <f>IFERROR(IF('MS-Chieu'!V19="CC","CC",VLOOKUP('MS-Chieu'!V19,'MS1'!$B$2:$L$91,5)),"")</f>
        <v/>
      </c>
      <c r="W20" s="129" t="str">
        <f>IFERROR(IF('MS-Chieu'!W19="CC","CC",VLOOKUP('MS-Chieu'!W19,'MS1'!$B$2:$L$91,5)),"")</f>
        <v/>
      </c>
      <c r="X20" s="129" t="str">
        <f>IFERROR(IF('MS-Chieu'!X19="CC","CC",VLOOKUP('MS-Chieu'!X19,'MS1'!$B$2:$L$91,5)),"")</f>
        <v/>
      </c>
      <c r="Y20" s="129" t="str">
        <f>IFERROR(IF('MS-Chieu'!Y19="CC","CC",VLOOKUP('MS-Chieu'!Y19,'MS1'!$B$2:$L$91,5)),"")</f>
        <v/>
      </c>
      <c r="Z20" s="129" t="str">
        <f>IFERROR(IF('MS-Chieu'!Z19="CC","CC",VLOOKUP('MS-Chieu'!Z19,'MS1'!$B$2:$L$91,5)),"")</f>
        <v/>
      </c>
      <c r="AA20" s="129" t="str">
        <f>IFERROR(IF('MS-Chieu'!AA19="CC","CC",VLOOKUP('MS-Chieu'!AA19,'MS1'!$B$2:$L$91,5)),"")</f>
        <v/>
      </c>
      <c r="AB20" s="129" t="str">
        <f>IFERROR(IF('MS-Chieu'!AB19="CC","CC",VLOOKUP('MS-Chieu'!AB19,'MS1'!$B$2:$L$91,5)),"")</f>
        <v/>
      </c>
      <c r="AC20" s="129" t="str">
        <f>IFERROR(IF('MS-Chieu'!AC19="CC","CC",VLOOKUP('MS-Chieu'!AC19,'MS1'!$B$2:$L$91,5)),"")</f>
        <v/>
      </c>
      <c r="AD20" s="129" t="str">
        <f>IFERROR(IF('MS-Chieu'!AD19="CC","CC",VLOOKUP('MS-Chieu'!AD19,'MS1'!$B$2:$L$91,5)),"")</f>
        <v/>
      </c>
      <c r="AE20" s="129" t="str">
        <f>IFERROR(IF('MS-Chieu'!AE19="CC","CC",VLOOKUP('MS-Chieu'!AE19,'MS1'!$B$2:$L$91,5)),"")</f>
        <v/>
      </c>
      <c r="AF20" s="129" t="str">
        <f>IFERROR(IF('MS-Chieu'!AF19="CC","CC",VLOOKUP('MS-Chieu'!AF19,'MS1'!$B$2:$L$91,5)),"")</f>
        <v/>
      </c>
      <c r="AG20" s="129" t="str">
        <f>IFERROR(IF('MS-Chieu'!AG19="CC","CC",VLOOKUP('MS-Chieu'!AG19,'MS1'!$B$2:$L$91,5)),"")</f>
        <v/>
      </c>
      <c r="AH20" s="129" t="str">
        <f>IFERROR(IF('MS-Chieu'!AH19="CC","CC",VLOOKUP('MS-Chieu'!AH19,'MS1'!$B$2:$L$91,5)),"")</f>
        <v/>
      </c>
      <c r="AI20" s="129" t="str">
        <f>IFERROR(IF('MS-Chieu'!AI19="CC","CC",VLOOKUP('MS-Chieu'!AI19,'MS1'!$B$2:$L$91,IF(PM!AI17="TN",7,IF(PM!AI17="DP",6,IF(PM!AI17="SH",8,IF(PM!AI17="NG",9, IF(PM!AI17="Y",9,5))))))),"")</f>
        <v/>
      </c>
      <c r="AJ20" s="132" t="str">
        <f>IF('MS-Chieu'!AJ19&lt;&gt;"",VLOOKUP('MS-Chieu'!AJ19,'MS2'!$B$2:$F$95,5),"")</f>
        <v/>
      </c>
    </row>
    <row r="21" spans="1:36" ht="16.149999999999999" customHeight="1" thickBot="1" x14ac:dyDescent="0.3">
      <c r="A21" s="101"/>
      <c r="B21" s="102">
        <v>5</v>
      </c>
      <c r="C21" s="133" t="str">
        <f>IFERROR(IF('MS-Chieu'!C20="CC","CC",VLOOKUP('MS-Chieu'!C20,'MS1'!$B$2:$L$91,5)),"")</f>
        <v/>
      </c>
      <c r="D21" s="133" t="str">
        <f>IFERROR(IF('MS-Chieu'!D20="CC","CC",VLOOKUP('MS-Chieu'!D20,'MS1'!$B$2:$L$91,5)),"")</f>
        <v/>
      </c>
      <c r="E21" s="133" t="str">
        <f>IFERROR(IF('MS-Chieu'!E20="CC","CC",VLOOKUP('MS-Chieu'!E20,'MS1'!$B$2:$L$91,5)),"")</f>
        <v/>
      </c>
      <c r="F21" s="133" t="str">
        <f>IFERROR(IF('MS-Chieu'!F20="CC","CC",VLOOKUP('MS-Chieu'!F20,'MS1'!$B$2:$L$91,5)),"")</f>
        <v/>
      </c>
      <c r="G21" s="133" t="str">
        <f>IFERROR(IF('MS-Chieu'!G20="CC","CC",VLOOKUP('MS-Chieu'!G20,'MS1'!$B$2:$L$91,5)),"")</f>
        <v/>
      </c>
      <c r="H21" s="133" t="str">
        <f>IFERROR(IF('MS-Chieu'!H20="CC","CC",VLOOKUP('MS-Chieu'!H20,'MS1'!$B$2:$L$91,5)),"")</f>
        <v/>
      </c>
      <c r="I21" s="133" t="str">
        <f>IFERROR(IF('MS-Chieu'!I20="CC","CC",VLOOKUP('MS-Chieu'!I20,'MS1'!$B$2:$L$91,5)),"")</f>
        <v/>
      </c>
      <c r="J21" s="133" t="str">
        <f>IFERROR(IF('MS-Chieu'!J20="CC","CC",VLOOKUP('MS-Chieu'!J20,'MS1'!$B$2:$L$91,5)),"")</f>
        <v/>
      </c>
      <c r="K21" s="133" t="str">
        <f>IFERROR(IF('MS-Chieu'!K20="CC","CC",VLOOKUP('MS-Chieu'!K20,'MS1'!$B$2:$L$91,5)),"")</f>
        <v/>
      </c>
      <c r="L21" s="133" t="str">
        <f>IFERROR(IF('MS-Chieu'!L20="CC","CC",VLOOKUP('MS-Chieu'!L20,'MS1'!$B$2:$L$91,5)),"")</f>
        <v/>
      </c>
      <c r="M21" s="133" t="str">
        <f>IFERROR(IF('MS-Chieu'!M20="CC","CC",VLOOKUP('MS-Chieu'!M20,'MS1'!$B$2:$L$91,5)),"")</f>
        <v/>
      </c>
      <c r="N21" s="133" t="str">
        <f>IFERROR(IF('MS-Chieu'!N20="CC","CC",VLOOKUP('MS-Chieu'!N20,'MS1'!$B$2:$L$91,5)),"")</f>
        <v/>
      </c>
      <c r="O21" s="133" t="str">
        <f>IFERROR(IF('MS-Chieu'!O20="CC","CC",VLOOKUP('MS-Chieu'!O20,'MS1'!$B$2:$L$91,5)),"")</f>
        <v/>
      </c>
      <c r="P21" s="133" t="str">
        <f>IFERROR(IF('MS-Chieu'!P20="CC","CC",VLOOKUP('MS-Chieu'!P20,'MS1'!$B$2:$L$91,5)),"")</f>
        <v/>
      </c>
      <c r="Q21" s="134" t="str">
        <f>IFERROR(IF('MS-Chieu'!Q20="CC","CC",VLOOKUP('MS-Chieu'!Q20,'MS1'!$B$2:$L$91,5)),"")</f>
        <v/>
      </c>
      <c r="R21" s="135" t="str">
        <f>IFERROR(IF('MS-Chieu'!R20="CC","CC",VLOOKUP('MS-Chieu'!R20,'MS1'!$B$2:$L$91,5)),"")</f>
        <v/>
      </c>
      <c r="S21" s="133" t="str">
        <f>IFERROR(IF('MS-Chieu'!S20="CC","CC",VLOOKUP('MS-Chieu'!S20,'MS1'!$B$2:$L$91,5)),"")</f>
        <v/>
      </c>
      <c r="T21" s="133" t="str">
        <f>IFERROR(IF('MS-Chieu'!T20="CC","CC",VLOOKUP('MS-Chieu'!T20,'MS1'!$B$2:$L$91,5)),"")</f>
        <v/>
      </c>
      <c r="U21" s="133" t="str">
        <f>IFERROR(IF('MS-Chieu'!U20="CC","CC",VLOOKUP('MS-Chieu'!U20,'MS1'!$B$2:$L$91,5)),"")</f>
        <v/>
      </c>
      <c r="V21" s="133" t="str">
        <f>IFERROR(IF('MS-Chieu'!V20="CC","CC",VLOOKUP('MS-Chieu'!V20,'MS1'!$B$2:$L$91,5)),"")</f>
        <v/>
      </c>
      <c r="W21" s="133" t="str">
        <f>IFERROR(IF('MS-Chieu'!W20="CC","CC",VLOOKUP('MS-Chieu'!W20,'MS1'!$B$2:$L$91,5)),"")</f>
        <v/>
      </c>
      <c r="X21" s="133" t="str">
        <f>IFERROR(IF('MS-Chieu'!X20="CC","CC",VLOOKUP('MS-Chieu'!X20,'MS1'!$B$2:$L$91,5)),"")</f>
        <v/>
      </c>
      <c r="Y21" s="133" t="str">
        <f>IFERROR(IF('MS-Chieu'!Y20="CC","CC",VLOOKUP('MS-Chieu'!Y20,'MS1'!$B$2:$L$91,5)),"")</f>
        <v/>
      </c>
      <c r="Z21" s="133" t="str">
        <f>IFERROR(IF('MS-Chieu'!Z20="CC","CC",VLOOKUP('MS-Chieu'!Z20,'MS1'!$B$2:$L$91,5)),"")</f>
        <v/>
      </c>
      <c r="AA21" s="133" t="str">
        <f>IFERROR(IF('MS-Chieu'!AA20="CC","CC",VLOOKUP('MS-Chieu'!AA20,'MS1'!$B$2:$L$91,5)),"")</f>
        <v/>
      </c>
      <c r="AB21" s="133" t="str">
        <f>IFERROR(IF('MS-Chieu'!AB20="CC","CC",VLOOKUP('MS-Chieu'!AB20,'MS1'!$B$2:$L$91,5)),"")</f>
        <v/>
      </c>
      <c r="AC21" s="133" t="str">
        <f>IFERROR(IF('MS-Chieu'!AC20="CC","CC",VLOOKUP('MS-Chieu'!AC20,'MS1'!$B$2:$L$91,5)),"")</f>
        <v/>
      </c>
      <c r="AD21" s="133" t="str">
        <f>IFERROR(IF('MS-Chieu'!AD20="CC","CC",VLOOKUP('MS-Chieu'!AD20,'MS1'!$B$2:$L$91,5)),"")</f>
        <v/>
      </c>
      <c r="AE21" s="133" t="str">
        <f>IFERROR(IF('MS-Chieu'!AE20="CC","CC",VLOOKUP('MS-Chieu'!AE20,'MS1'!$B$2:$L$91,5)),"")</f>
        <v/>
      </c>
      <c r="AF21" s="133" t="str">
        <f>IFERROR(IF('MS-Chieu'!AF20="CC","CC",VLOOKUP('MS-Chieu'!AF20,'MS1'!$B$2:$L$91,5)),"")</f>
        <v/>
      </c>
      <c r="AG21" s="133" t="str">
        <f>IFERROR(IF('MS-Chieu'!AG20="CC","CC",VLOOKUP('MS-Chieu'!AG20,'MS1'!$B$2:$L$91,5)),"")</f>
        <v/>
      </c>
      <c r="AH21" s="133" t="str">
        <f>IFERROR(IF('MS-Chieu'!AH20="CC","CC",VLOOKUP('MS-Chieu'!AH20,'MS1'!$B$2:$L$91,5)),"")</f>
        <v/>
      </c>
      <c r="AI21" s="133" t="str">
        <f>IFERROR(IF('MS-Chieu'!AI20="CC","CC",VLOOKUP('MS-Chieu'!AI20,'MS1'!$B$2:$L$91,IF(PM!AI18="TN",7,IF(PM!AI18="DP",6,IF(PM!AI18="SH",8,IF(PM!AI18="NG",9, IF(PM!AI18="Y",9,5))))))),"")</f>
        <v/>
      </c>
      <c r="AJ21" s="132" t="str">
        <f>IF('MS-Chieu'!AJ20&lt;&gt;"",VLOOKUP('MS-Chieu'!AJ20,'MS2'!$B$2:$F$95,5),"")</f>
        <v/>
      </c>
    </row>
    <row r="22" spans="1:36" ht="16.149999999999999" customHeight="1" x14ac:dyDescent="0.25">
      <c r="A22" s="90"/>
      <c r="B22" s="91">
        <v>1</v>
      </c>
      <c r="C22" s="136" t="str">
        <f>IFERROR(IF('MS-Chieu'!C21="CC","CC",VLOOKUP('MS-Chieu'!C21,'MS1'!$B$2:$L$91,5)),"")</f>
        <v/>
      </c>
      <c r="D22" s="136" t="str">
        <f>IFERROR(IF('MS-Chieu'!D21="CC","CC",VLOOKUP('MS-Chieu'!D21,'MS1'!$B$2:$L$91,5)),"")</f>
        <v/>
      </c>
      <c r="E22" s="136" t="str">
        <f>IFERROR(IF('MS-Chieu'!E21="CC","CC",VLOOKUP('MS-Chieu'!E21,'MS1'!$B$2:$L$91,5)),"")</f>
        <v/>
      </c>
      <c r="F22" s="136" t="str">
        <f>IFERROR(IF('MS-Chieu'!F21="CC","CC",VLOOKUP('MS-Chieu'!F21,'MS1'!$B$2:$L$91,5)),"")</f>
        <v/>
      </c>
      <c r="G22" s="136" t="str">
        <f>IFERROR(IF('MS-Chieu'!G21="CC","CC",VLOOKUP('MS-Chieu'!G21,'MS1'!$B$2:$L$91,5)),"")</f>
        <v/>
      </c>
      <c r="H22" s="136" t="str">
        <f>IFERROR(IF('MS-Chieu'!H21="CC","CC",VLOOKUP('MS-Chieu'!H21,'MS1'!$B$2:$L$91,5)),"")</f>
        <v/>
      </c>
      <c r="I22" s="136" t="str">
        <f>IFERROR(IF('MS-Chieu'!I21="CC","CC",VLOOKUP('MS-Chieu'!I21,'MS1'!$B$2:$L$91,5)),"")</f>
        <v/>
      </c>
      <c r="J22" s="136" t="str">
        <f>IFERROR(IF('MS-Chieu'!J21="CC","CC",VLOOKUP('MS-Chieu'!J21,'MS1'!$B$2:$L$91,5)),"")</f>
        <v/>
      </c>
      <c r="K22" s="136" t="str">
        <f>IFERROR(IF('MS-Chieu'!K21="CC","CC",VLOOKUP('MS-Chieu'!K21,'MS1'!$B$2:$L$91,5)),"")</f>
        <v/>
      </c>
      <c r="L22" s="136" t="str">
        <f>IFERROR(IF('MS-Chieu'!L21="CC","CC",VLOOKUP('MS-Chieu'!L21,'MS1'!$B$2:$L$91,5)),"")</f>
        <v/>
      </c>
      <c r="M22" s="136" t="str">
        <f>IFERROR(IF('MS-Chieu'!M21="CC","CC",VLOOKUP('MS-Chieu'!M21,'MS1'!$B$2:$L$91,5)),"")</f>
        <v/>
      </c>
      <c r="N22" s="136" t="str">
        <f>IFERROR(IF('MS-Chieu'!N21="CC","CC",VLOOKUP('MS-Chieu'!N21,'MS1'!$B$2:$L$91,5)),"")</f>
        <v/>
      </c>
      <c r="O22" s="136" t="str">
        <f>IFERROR(IF('MS-Chieu'!O21="CC","CC",VLOOKUP('MS-Chieu'!O21,'MS1'!$B$2:$L$91,5)),"")</f>
        <v/>
      </c>
      <c r="P22" s="136" t="str">
        <f>IFERROR(IF('MS-Chieu'!P21="CC","CC",VLOOKUP('MS-Chieu'!P21,'MS1'!$B$2:$L$91,5)),"")</f>
        <v/>
      </c>
      <c r="Q22" s="137" t="str">
        <f>IFERROR(IF('MS-Chieu'!Q21="CC","CC",VLOOKUP('MS-Chieu'!Q21,'MS1'!$B$2:$L$91,5)),"")</f>
        <v/>
      </c>
      <c r="R22" s="138" t="str">
        <f>IFERROR(IF('MS-Chieu'!R21="CC","CC",VLOOKUP('MS-Chieu'!R21,'MS1'!$B$2:$L$91,5)),"")</f>
        <v/>
      </c>
      <c r="S22" s="136" t="str">
        <f>IFERROR(IF('MS-Chieu'!S21="CC","CC",VLOOKUP('MS-Chieu'!S21,'MS1'!$B$2:$L$91,5)),"")</f>
        <v/>
      </c>
      <c r="T22" s="136" t="str">
        <f>IFERROR(IF('MS-Chieu'!T21="CC","CC",VLOOKUP('MS-Chieu'!T21,'MS1'!$B$2:$L$91,5)),"")</f>
        <v/>
      </c>
      <c r="U22" s="136" t="str">
        <f>IFERROR(IF('MS-Chieu'!U21="CC","CC",VLOOKUP('MS-Chieu'!U21,'MS1'!$B$2:$L$91,5)),"")</f>
        <v/>
      </c>
      <c r="V22" s="136" t="str">
        <f>IFERROR(IF('MS-Chieu'!V21="CC","CC",VLOOKUP('MS-Chieu'!V21,'MS1'!$B$2:$L$91,5)),"")</f>
        <v/>
      </c>
      <c r="W22" s="136" t="str">
        <f>IFERROR(IF('MS-Chieu'!W21="CC","CC",VLOOKUP('MS-Chieu'!W21,'MS1'!$B$2:$L$91,5)),"")</f>
        <v/>
      </c>
      <c r="X22" s="136" t="str">
        <f>IFERROR(IF('MS-Chieu'!X21="CC","CC",VLOOKUP('MS-Chieu'!X21,'MS1'!$B$2:$L$91,5)),"")</f>
        <v/>
      </c>
      <c r="Y22" s="136" t="str">
        <f>IFERROR(IF('MS-Chieu'!Y21="CC","CC",VLOOKUP('MS-Chieu'!Y21,'MS1'!$B$2:$L$91,5)),"")</f>
        <v/>
      </c>
      <c r="Z22" s="136" t="str">
        <f>IFERROR(IF('MS-Chieu'!Z21="CC","CC",VLOOKUP('MS-Chieu'!Z21,'MS1'!$B$2:$L$91,5)),"")</f>
        <v/>
      </c>
      <c r="AA22" s="136" t="str">
        <f>IFERROR(IF('MS-Chieu'!AA21="CC","CC",VLOOKUP('MS-Chieu'!AA21,'MS1'!$B$2:$L$91,5)),"")</f>
        <v/>
      </c>
      <c r="AB22" s="136" t="str">
        <f>IFERROR(IF('MS-Chieu'!AB21="CC","CC",VLOOKUP('MS-Chieu'!AB21,'MS1'!$B$2:$L$91,5)),"")</f>
        <v/>
      </c>
      <c r="AC22" s="136" t="str">
        <f>IFERROR(IF('MS-Chieu'!AC21="CC","CC",VLOOKUP('MS-Chieu'!AC21,'MS1'!$B$2:$L$91,5)),"")</f>
        <v/>
      </c>
      <c r="AD22" s="136" t="str">
        <f>IFERROR(IF('MS-Chieu'!AD21="CC","CC",VLOOKUP('MS-Chieu'!AD21,'MS1'!$B$2:$L$91,5)),"")</f>
        <v/>
      </c>
      <c r="AE22" s="136" t="str">
        <f>IFERROR(IF('MS-Chieu'!AE21="CC","CC",VLOOKUP('MS-Chieu'!AE21,'MS1'!$B$2:$L$91,5)),"")</f>
        <v/>
      </c>
      <c r="AF22" s="136" t="str">
        <f>IFERROR(IF('MS-Chieu'!AF21="CC","CC",VLOOKUP('MS-Chieu'!AF21,'MS1'!$B$2:$L$91,5)),"")</f>
        <v/>
      </c>
      <c r="AG22" s="136" t="str">
        <f>IFERROR(IF('MS-Chieu'!AG21="CC","CC",VLOOKUP('MS-Chieu'!AG21,'MS1'!$B$2:$L$91,5)),"")</f>
        <v/>
      </c>
      <c r="AH22" s="136" t="str">
        <f>IFERROR(IF('MS-Chieu'!AH21="CC","CC",VLOOKUP('MS-Chieu'!AH21,'MS1'!$B$2:$L$91,5)),"")</f>
        <v/>
      </c>
      <c r="AI22" s="136" t="str">
        <f>IFERROR(IF('MS-Chieu'!AI21="CC","CC",VLOOKUP('MS-Chieu'!AI21,'MS1'!$B$2:$L$91,IF(PM!AI19="TN",7,IF(PM!AI19="DP",6,IF(PM!AI19="SH",8,IF(PM!AI19="NG",9, IF(PM!AI19="Y",9,5))))))),"")</f>
        <v/>
      </c>
      <c r="AJ22" s="132" t="str">
        <f>IF('MS-Chieu'!AJ21&lt;&gt;"",VLOOKUP('MS-Chieu'!AJ21,'MS2'!$B$2:$F$95,5),"")</f>
        <v/>
      </c>
    </row>
    <row r="23" spans="1:36" ht="16.149999999999999" customHeight="1" x14ac:dyDescent="0.25">
      <c r="A23" s="97"/>
      <c r="B23" s="98">
        <v>2</v>
      </c>
      <c r="C23" s="129" t="str">
        <f>IFERROR(IF('MS-Chieu'!C22="CC","CC",VLOOKUP('MS-Chieu'!C22,'MS1'!$B$2:$L$91,5)),"")</f>
        <v/>
      </c>
      <c r="D23" s="129" t="str">
        <f>IFERROR(IF('MS-Chieu'!D22="CC","CC",VLOOKUP('MS-Chieu'!D22,'MS1'!$B$2:$L$91,5)),"")</f>
        <v/>
      </c>
      <c r="E23" s="129" t="str">
        <f>IFERROR(IF('MS-Chieu'!E22="CC","CC",VLOOKUP('MS-Chieu'!E22,'MS1'!$B$2:$L$91,5)),"")</f>
        <v/>
      </c>
      <c r="F23" s="129" t="str">
        <f>IFERROR(IF('MS-Chieu'!F22="CC","CC",VLOOKUP('MS-Chieu'!F22,'MS1'!$B$2:$L$91,5)),"")</f>
        <v/>
      </c>
      <c r="G23" s="129" t="str">
        <f>IFERROR(IF('MS-Chieu'!G22="CC","CC",VLOOKUP('MS-Chieu'!G22,'MS1'!$B$2:$L$91,5)),"")</f>
        <v/>
      </c>
      <c r="H23" s="129" t="str">
        <f>IFERROR(IF('MS-Chieu'!H22="CC","CC",VLOOKUP('MS-Chieu'!H22,'MS1'!$B$2:$L$91,5)),"")</f>
        <v/>
      </c>
      <c r="I23" s="129" t="str">
        <f>IFERROR(IF('MS-Chieu'!I22="CC","CC",VLOOKUP('MS-Chieu'!I22,'MS1'!$B$2:$L$91,5)),"")</f>
        <v/>
      </c>
      <c r="J23" s="129" t="str">
        <f>IFERROR(IF('MS-Chieu'!J22="CC","CC",VLOOKUP('MS-Chieu'!J22,'MS1'!$B$2:$L$91,5)),"")</f>
        <v/>
      </c>
      <c r="K23" s="129" t="str">
        <f>IFERROR(IF('MS-Chieu'!K22="CC","CC",VLOOKUP('MS-Chieu'!K22,'MS1'!$B$2:$L$91,5)),"")</f>
        <v/>
      </c>
      <c r="L23" s="129" t="str">
        <f>IFERROR(IF('MS-Chieu'!L22="CC","CC",VLOOKUP('MS-Chieu'!L22,'MS1'!$B$2:$L$91,5)),"")</f>
        <v/>
      </c>
      <c r="M23" s="129" t="str">
        <f>IFERROR(IF('MS-Chieu'!M22="CC","CC",VLOOKUP('MS-Chieu'!M22,'MS1'!$B$2:$L$91,5)),"")</f>
        <v/>
      </c>
      <c r="N23" s="129" t="str">
        <f>IFERROR(IF('MS-Chieu'!N22="CC","CC",VLOOKUP('MS-Chieu'!N22,'MS1'!$B$2:$L$91,5)),"")</f>
        <v/>
      </c>
      <c r="O23" s="129" t="str">
        <f>IFERROR(IF('MS-Chieu'!O22="CC","CC",VLOOKUP('MS-Chieu'!O22,'MS1'!$B$2:$L$91,5)),"")</f>
        <v/>
      </c>
      <c r="P23" s="129" t="str">
        <f>IFERROR(IF('MS-Chieu'!P22="CC","CC",VLOOKUP('MS-Chieu'!P22,'MS1'!$B$2:$L$91,5)),"")</f>
        <v/>
      </c>
      <c r="Q23" s="130" t="str">
        <f>IFERROR(IF('MS-Chieu'!Q22="CC","CC",VLOOKUP('MS-Chieu'!Q22,'MS1'!$B$2:$L$91,5)),"")</f>
        <v/>
      </c>
      <c r="R23" s="131" t="str">
        <f>IFERROR(IF('MS-Chieu'!R22="CC","CC",VLOOKUP('MS-Chieu'!R22,'MS1'!$B$2:$L$91,5)),"")</f>
        <v/>
      </c>
      <c r="S23" s="129" t="str">
        <f>IFERROR(IF('MS-Chieu'!S22="CC","CC",VLOOKUP('MS-Chieu'!S22,'MS1'!$B$2:$L$91,5)),"")</f>
        <v/>
      </c>
      <c r="T23" s="129" t="str">
        <f>IFERROR(IF('MS-Chieu'!T22="CC","CC",VLOOKUP('MS-Chieu'!T22,'MS1'!$B$2:$L$91,5)),"")</f>
        <v/>
      </c>
      <c r="U23" s="129" t="str">
        <f>IFERROR(IF('MS-Chieu'!U22="CC","CC",VLOOKUP('MS-Chieu'!U22,'MS1'!$B$2:$L$91,5)),"")</f>
        <v/>
      </c>
      <c r="V23" s="129" t="str">
        <f>IFERROR(IF('MS-Chieu'!V22="CC","CC",VLOOKUP('MS-Chieu'!V22,'MS1'!$B$2:$L$91,5)),"")</f>
        <v/>
      </c>
      <c r="W23" s="129" t="str">
        <f>IFERROR(IF('MS-Chieu'!W22="CC","CC",VLOOKUP('MS-Chieu'!W22,'MS1'!$B$2:$L$91,5)),"")</f>
        <v/>
      </c>
      <c r="X23" s="129" t="str">
        <f>IFERROR(IF('MS-Chieu'!X22="CC","CC",VLOOKUP('MS-Chieu'!X22,'MS1'!$B$2:$L$91,5)),"")</f>
        <v/>
      </c>
      <c r="Y23" s="129" t="str">
        <f>IFERROR(IF('MS-Chieu'!Y22="CC","CC",VLOOKUP('MS-Chieu'!Y22,'MS1'!$B$2:$L$91,5)),"")</f>
        <v/>
      </c>
      <c r="Z23" s="129" t="str">
        <f>IFERROR(IF('MS-Chieu'!Z22="CC","CC",VLOOKUP('MS-Chieu'!Z22,'MS1'!$B$2:$L$91,5)),"")</f>
        <v/>
      </c>
      <c r="AA23" s="129" t="str">
        <f>IFERROR(IF('MS-Chieu'!AA22="CC","CC",VLOOKUP('MS-Chieu'!AA22,'MS1'!$B$2:$L$91,5)),"")</f>
        <v/>
      </c>
      <c r="AB23" s="129" t="str">
        <f>IFERROR(IF('MS-Chieu'!AB22="CC","CC",VLOOKUP('MS-Chieu'!AB22,'MS1'!$B$2:$L$91,5)),"")</f>
        <v/>
      </c>
      <c r="AC23" s="129" t="str">
        <f>IFERROR(IF('MS-Chieu'!AC22="CC","CC",VLOOKUP('MS-Chieu'!AC22,'MS1'!$B$2:$L$91,5)),"")</f>
        <v/>
      </c>
      <c r="AD23" s="129" t="str">
        <f>IFERROR(IF('MS-Chieu'!AD22="CC","CC",VLOOKUP('MS-Chieu'!AD22,'MS1'!$B$2:$L$91,5)),"")</f>
        <v/>
      </c>
      <c r="AE23" s="129" t="str">
        <f>IFERROR(IF('MS-Chieu'!AE22="CC","CC",VLOOKUP('MS-Chieu'!AE22,'MS1'!$B$2:$L$91,5)),"")</f>
        <v/>
      </c>
      <c r="AF23" s="129" t="str">
        <f>IFERROR(IF('MS-Chieu'!AF22="CC","CC",VLOOKUP('MS-Chieu'!AF22,'MS1'!$B$2:$L$91,5)),"")</f>
        <v/>
      </c>
      <c r="AG23" s="129" t="str">
        <f>IFERROR(IF('MS-Chieu'!AG22="CC","CC",VLOOKUP('MS-Chieu'!AG22,'MS1'!$B$2:$L$91,5)),"")</f>
        <v/>
      </c>
      <c r="AH23" s="129" t="str">
        <f>IFERROR(IF('MS-Chieu'!AH22="CC","CC",VLOOKUP('MS-Chieu'!AH22,'MS1'!$B$2:$L$91,5)),"")</f>
        <v/>
      </c>
      <c r="AI23" s="129" t="str">
        <f>IFERROR(IF('MS-Chieu'!AI22="CC","CC",VLOOKUP('MS-Chieu'!AI22,'MS1'!$B$2:$L$91,IF(PM!AI20="TN",7,IF(PM!AI20="DP",6,IF(PM!AI20="SH",8,IF(PM!AI20="NG",9, IF(PM!AI20="Y",9,5))))))),"")</f>
        <v/>
      </c>
      <c r="AJ23" s="132" t="str">
        <f>IF('MS-Chieu'!AJ22&lt;&gt;"",VLOOKUP('MS-Chieu'!AJ22,'MS2'!$B$2:$F$95,5),"")</f>
        <v/>
      </c>
    </row>
    <row r="24" spans="1:36" ht="16.149999999999999" customHeight="1" x14ac:dyDescent="0.25">
      <c r="A24" s="100">
        <v>5</v>
      </c>
      <c r="B24" s="98">
        <v>3</v>
      </c>
      <c r="C24" s="129" t="str">
        <f>IFERROR(IF('MS-Chieu'!C23="CC","CC",VLOOKUP('MS-Chieu'!C23,'MS1'!$B$2:$L$91,5)),"")</f>
        <v/>
      </c>
      <c r="D24" s="129" t="str">
        <f>IFERROR(IF('MS-Chieu'!D23="CC","CC",VLOOKUP('MS-Chieu'!D23,'MS1'!$B$2:$L$91,5)),"")</f>
        <v/>
      </c>
      <c r="E24" s="129" t="str">
        <f>IFERROR(IF('MS-Chieu'!E23="CC","CC",VLOOKUP('MS-Chieu'!E23,'MS1'!$B$2:$L$91,5)),"")</f>
        <v/>
      </c>
      <c r="F24" s="129" t="str">
        <f>IFERROR(IF('MS-Chieu'!F23="CC","CC",VLOOKUP('MS-Chieu'!F23,'MS1'!$B$2:$L$91,5)),"")</f>
        <v/>
      </c>
      <c r="G24" s="129" t="str">
        <f>IFERROR(IF('MS-Chieu'!G23="CC","CC",VLOOKUP('MS-Chieu'!G23,'MS1'!$B$2:$L$91,5)),"")</f>
        <v/>
      </c>
      <c r="H24" s="129" t="str">
        <f>IFERROR(IF('MS-Chieu'!H23="CC","CC",VLOOKUP('MS-Chieu'!H23,'MS1'!$B$2:$L$91,5)),"")</f>
        <v/>
      </c>
      <c r="I24" s="129" t="str">
        <f>IFERROR(IF('MS-Chieu'!I23="CC","CC",VLOOKUP('MS-Chieu'!I23,'MS1'!$B$2:$L$91,5)),"")</f>
        <v/>
      </c>
      <c r="J24" s="129" t="str">
        <f>IFERROR(IF('MS-Chieu'!J23="CC","CC",VLOOKUP('MS-Chieu'!J23,'MS1'!$B$2:$L$91,5)),"")</f>
        <v/>
      </c>
      <c r="K24" s="129" t="str">
        <f>IFERROR(IF('MS-Chieu'!K23="CC","CC",VLOOKUP('MS-Chieu'!K23,'MS1'!$B$2:$L$91,5)),"")</f>
        <v/>
      </c>
      <c r="L24" s="129" t="str">
        <f>IFERROR(IF('MS-Chieu'!L23="CC","CC",VLOOKUP('MS-Chieu'!L23,'MS1'!$B$2:$L$91,5)),"")</f>
        <v/>
      </c>
      <c r="M24" s="129" t="str">
        <f>IFERROR(IF('MS-Chieu'!M23="CC","CC",VLOOKUP('MS-Chieu'!M23,'MS1'!$B$2:$L$91,5)),"")</f>
        <v/>
      </c>
      <c r="N24" s="129" t="str">
        <f>IFERROR(IF('MS-Chieu'!N23="CC","CC",VLOOKUP('MS-Chieu'!N23,'MS1'!$B$2:$L$91,5)),"")</f>
        <v/>
      </c>
      <c r="O24" s="129" t="str">
        <f>IFERROR(IF('MS-Chieu'!O23="CC","CC",VLOOKUP('MS-Chieu'!O23,'MS1'!$B$2:$L$91,5)),"")</f>
        <v/>
      </c>
      <c r="P24" s="129" t="str">
        <f>IFERROR(IF('MS-Chieu'!P23="CC","CC",VLOOKUP('MS-Chieu'!P23,'MS1'!$B$2:$L$91,5)),"")</f>
        <v/>
      </c>
      <c r="Q24" s="130" t="str">
        <f>IFERROR(IF('MS-Chieu'!Q23="CC","CC",VLOOKUP('MS-Chieu'!Q23,'MS1'!$B$2:$L$91,5)),"")</f>
        <v/>
      </c>
      <c r="R24" s="131" t="str">
        <f>IFERROR(IF('MS-Chieu'!R23="CC","CC",VLOOKUP('MS-Chieu'!R23,'MS1'!$B$2:$L$91,5)),"")</f>
        <v/>
      </c>
      <c r="S24" s="129" t="str">
        <f>IFERROR(IF('MS-Chieu'!S23="CC","CC",VLOOKUP('MS-Chieu'!S23,'MS1'!$B$2:$L$91,5)),"")</f>
        <v/>
      </c>
      <c r="T24" s="129" t="str">
        <f>IFERROR(IF('MS-Chieu'!T23="CC","CC",VLOOKUP('MS-Chieu'!T23,'MS1'!$B$2:$L$91,5)),"")</f>
        <v/>
      </c>
      <c r="U24" s="129" t="str">
        <f>IFERROR(IF('MS-Chieu'!U23="CC","CC",VLOOKUP('MS-Chieu'!U23,'MS1'!$B$2:$L$91,5)),"")</f>
        <v/>
      </c>
      <c r="V24" s="129" t="str">
        <f>IFERROR(IF('MS-Chieu'!V23="CC","CC",VLOOKUP('MS-Chieu'!V23,'MS1'!$B$2:$L$91,5)),"")</f>
        <v/>
      </c>
      <c r="W24" s="129" t="str">
        <f>IFERROR(IF('MS-Chieu'!W23="CC","CC",VLOOKUP('MS-Chieu'!W23,'MS1'!$B$2:$L$91,5)),"")</f>
        <v/>
      </c>
      <c r="X24" s="129" t="str">
        <f>IFERROR(IF('MS-Chieu'!X23="CC","CC",VLOOKUP('MS-Chieu'!X23,'MS1'!$B$2:$L$91,5)),"")</f>
        <v/>
      </c>
      <c r="Y24" s="129" t="str">
        <f>IFERROR(IF('MS-Chieu'!Y23="CC","CC",VLOOKUP('MS-Chieu'!Y23,'MS1'!$B$2:$L$91,5)),"")</f>
        <v/>
      </c>
      <c r="Z24" s="129" t="str">
        <f>IFERROR(IF('MS-Chieu'!Z23="CC","CC",VLOOKUP('MS-Chieu'!Z23,'MS1'!$B$2:$L$91,5)),"")</f>
        <v/>
      </c>
      <c r="AA24" s="129" t="str">
        <f>IFERROR(IF('MS-Chieu'!AA23="CC","CC",VLOOKUP('MS-Chieu'!AA23,'MS1'!$B$2:$L$91,5)),"")</f>
        <v/>
      </c>
      <c r="AB24" s="129" t="str">
        <f>IFERROR(IF('MS-Chieu'!AB23="CC","CC",VLOOKUP('MS-Chieu'!AB23,'MS1'!$B$2:$L$91,5)),"")</f>
        <v/>
      </c>
      <c r="AC24" s="129" t="str">
        <f>IFERROR(IF('MS-Chieu'!AC23="CC","CC",VLOOKUP('MS-Chieu'!AC23,'MS1'!$B$2:$L$91,5)),"")</f>
        <v/>
      </c>
      <c r="AD24" s="129" t="str">
        <f>IFERROR(IF('MS-Chieu'!AD23="CC","CC",VLOOKUP('MS-Chieu'!AD23,'MS1'!$B$2:$L$91,5)),"")</f>
        <v/>
      </c>
      <c r="AE24" s="129" t="str">
        <f>IFERROR(IF('MS-Chieu'!AE23="CC","CC",VLOOKUP('MS-Chieu'!AE23,'MS1'!$B$2:$L$91,5)),"")</f>
        <v/>
      </c>
      <c r="AF24" s="129" t="str">
        <f>IFERROR(IF('MS-Chieu'!AF23="CC","CC",VLOOKUP('MS-Chieu'!AF23,'MS1'!$B$2:$L$91,5)),"")</f>
        <v/>
      </c>
      <c r="AG24" s="129" t="str">
        <f>IFERROR(IF('MS-Chieu'!AG23="CC","CC",VLOOKUP('MS-Chieu'!AG23,'MS1'!$B$2:$L$91,5)),"")</f>
        <v/>
      </c>
      <c r="AH24" s="129" t="str">
        <f>IFERROR(IF('MS-Chieu'!AH23="CC","CC",VLOOKUP('MS-Chieu'!AH23,'MS1'!$B$2:$L$91,5)),"")</f>
        <v/>
      </c>
      <c r="AI24" s="129" t="str">
        <f>IFERROR(IF('MS-Chieu'!AI23="CC","CC",VLOOKUP('MS-Chieu'!AI23,'MS1'!$B$2:$L$91,IF(PM!AI21="TN",7,IF(PM!AI21="DP",6,IF(PM!AI21="SH",8,IF(PM!AI21="NG",9, IF(PM!AI21="Y",9,5))))))),"")</f>
        <v/>
      </c>
      <c r="AJ24" s="132" t="str">
        <f>IF('MS-Chieu'!AJ23&lt;&gt;"",VLOOKUP('MS-Chieu'!AJ23,'MS2'!$B$2:$F$95,5),"")</f>
        <v/>
      </c>
    </row>
    <row r="25" spans="1:36" ht="16.149999999999999" customHeight="1" x14ac:dyDescent="0.25">
      <c r="A25" s="97"/>
      <c r="B25" s="98">
        <v>4</v>
      </c>
      <c r="C25" s="129" t="str">
        <f>IFERROR(IF('MS-Chieu'!C24="CC","CC",VLOOKUP('MS-Chieu'!C24,'MS1'!$B$2:$L$91,5)),"")</f>
        <v/>
      </c>
      <c r="D25" s="129" t="str">
        <f>IFERROR(IF('MS-Chieu'!D24="CC","CC",VLOOKUP('MS-Chieu'!D24,'MS1'!$B$2:$L$91,5)),"")</f>
        <v/>
      </c>
      <c r="E25" s="129" t="str">
        <f>IFERROR(IF('MS-Chieu'!E24="CC","CC",VLOOKUP('MS-Chieu'!E24,'MS1'!$B$2:$L$91,5)),"")</f>
        <v/>
      </c>
      <c r="F25" s="129" t="str">
        <f>IFERROR(IF('MS-Chieu'!F24="CC","CC",VLOOKUP('MS-Chieu'!F24,'MS1'!$B$2:$L$91,5)),"")</f>
        <v/>
      </c>
      <c r="G25" s="129" t="str">
        <f>IFERROR(IF('MS-Chieu'!G24="CC","CC",VLOOKUP('MS-Chieu'!G24,'MS1'!$B$2:$L$91,5)),"")</f>
        <v/>
      </c>
      <c r="H25" s="129" t="str">
        <f>IFERROR(IF('MS-Chieu'!H24="CC","CC",VLOOKUP('MS-Chieu'!H24,'MS1'!$B$2:$L$91,5)),"")</f>
        <v/>
      </c>
      <c r="I25" s="129" t="str">
        <f>IFERROR(IF('MS-Chieu'!I24="CC","CC",VLOOKUP('MS-Chieu'!I24,'MS1'!$B$2:$L$91,5)),"")</f>
        <v/>
      </c>
      <c r="J25" s="129" t="str">
        <f>IFERROR(IF('MS-Chieu'!J24="CC","CC",VLOOKUP('MS-Chieu'!J24,'MS1'!$B$2:$L$91,5)),"")</f>
        <v/>
      </c>
      <c r="K25" s="129" t="str">
        <f>IFERROR(IF('MS-Chieu'!K24="CC","CC",VLOOKUP('MS-Chieu'!K24,'MS1'!$B$2:$L$91,5)),"")</f>
        <v/>
      </c>
      <c r="L25" s="129" t="str">
        <f>IFERROR(IF('MS-Chieu'!L24="CC","CC",VLOOKUP('MS-Chieu'!L24,'MS1'!$B$2:$L$91,5)),"")</f>
        <v/>
      </c>
      <c r="M25" s="129" t="str">
        <f>IFERROR(IF('MS-Chieu'!M24="CC","CC",VLOOKUP('MS-Chieu'!M24,'MS1'!$B$2:$L$91,5)),"")</f>
        <v/>
      </c>
      <c r="N25" s="129" t="str">
        <f>IFERROR(IF('MS-Chieu'!N24="CC","CC",VLOOKUP('MS-Chieu'!N24,'MS1'!$B$2:$L$91,5)),"")</f>
        <v/>
      </c>
      <c r="O25" s="129" t="str">
        <f>IFERROR(IF('MS-Chieu'!O24="CC","CC",VLOOKUP('MS-Chieu'!O24,'MS1'!$B$2:$L$91,5)),"")</f>
        <v/>
      </c>
      <c r="P25" s="129" t="str">
        <f>IFERROR(IF('MS-Chieu'!P24="CC","CC",VLOOKUP('MS-Chieu'!P24,'MS1'!$B$2:$L$91,5)),"")</f>
        <v/>
      </c>
      <c r="Q25" s="130" t="str">
        <f>IFERROR(IF('MS-Chieu'!Q24="CC","CC",VLOOKUP('MS-Chieu'!Q24,'MS1'!$B$2:$L$91,5)),"")</f>
        <v/>
      </c>
      <c r="R25" s="131" t="str">
        <f>IFERROR(IF('MS-Chieu'!R24="CC","CC",VLOOKUP('MS-Chieu'!R24,'MS1'!$B$2:$L$91,5)),"")</f>
        <v/>
      </c>
      <c r="S25" s="129" t="str">
        <f>IFERROR(IF('MS-Chieu'!S24="CC","CC",VLOOKUP('MS-Chieu'!S24,'MS1'!$B$2:$L$91,5)),"")</f>
        <v/>
      </c>
      <c r="T25" s="129" t="str">
        <f>IFERROR(IF('MS-Chieu'!T24="CC","CC",VLOOKUP('MS-Chieu'!T24,'MS1'!$B$2:$L$91,5)),"")</f>
        <v/>
      </c>
      <c r="U25" s="129" t="str">
        <f>IFERROR(IF('MS-Chieu'!U24="CC","CC",VLOOKUP('MS-Chieu'!U24,'MS1'!$B$2:$L$91,5)),"")</f>
        <v/>
      </c>
      <c r="V25" s="129" t="str">
        <f>IFERROR(IF('MS-Chieu'!V24="CC","CC",VLOOKUP('MS-Chieu'!V24,'MS1'!$B$2:$L$91,5)),"")</f>
        <v/>
      </c>
      <c r="W25" s="129" t="str">
        <f>IFERROR(IF('MS-Chieu'!W24="CC","CC",VLOOKUP('MS-Chieu'!W24,'MS1'!$B$2:$L$91,5)),"")</f>
        <v/>
      </c>
      <c r="X25" s="129" t="str">
        <f>IFERROR(IF('MS-Chieu'!X24="CC","CC",VLOOKUP('MS-Chieu'!X24,'MS1'!$B$2:$L$91,5)),"")</f>
        <v/>
      </c>
      <c r="Y25" s="129" t="str">
        <f>IFERROR(IF('MS-Chieu'!Y24="CC","CC",VLOOKUP('MS-Chieu'!Y24,'MS1'!$B$2:$L$91,5)),"")</f>
        <v/>
      </c>
      <c r="Z25" s="129" t="str">
        <f>IFERROR(IF('MS-Chieu'!Z24="CC","CC",VLOOKUP('MS-Chieu'!Z24,'MS1'!$B$2:$L$91,5)),"")</f>
        <v/>
      </c>
      <c r="AA25" s="129" t="str">
        <f>IFERROR(IF('MS-Chieu'!AA24="CC","CC",VLOOKUP('MS-Chieu'!AA24,'MS1'!$B$2:$L$91,5)),"")</f>
        <v/>
      </c>
      <c r="AB25" s="129" t="str">
        <f>IFERROR(IF('MS-Chieu'!AB24="CC","CC",VLOOKUP('MS-Chieu'!AB24,'MS1'!$B$2:$L$91,5)),"")</f>
        <v/>
      </c>
      <c r="AC25" s="129" t="str">
        <f>IFERROR(IF('MS-Chieu'!AC24="CC","CC",VLOOKUP('MS-Chieu'!AC24,'MS1'!$B$2:$L$91,5)),"")</f>
        <v/>
      </c>
      <c r="AD25" s="129" t="str">
        <f>IFERROR(IF('MS-Chieu'!AD24="CC","CC",VLOOKUP('MS-Chieu'!AD24,'MS1'!$B$2:$L$91,5)),"")</f>
        <v/>
      </c>
      <c r="AE25" s="129" t="str">
        <f>IFERROR(IF('MS-Chieu'!AE24="CC","CC",VLOOKUP('MS-Chieu'!AE24,'MS1'!$B$2:$L$91,5)),"")</f>
        <v/>
      </c>
      <c r="AF25" s="129" t="str">
        <f>IFERROR(IF('MS-Chieu'!AF24="CC","CC",VLOOKUP('MS-Chieu'!AF24,'MS1'!$B$2:$L$91,5)),"")</f>
        <v/>
      </c>
      <c r="AG25" s="129" t="str">
        <f>IFERROR(IF('MS-Chieu'!AG24="CC","CC",VLOOKUP('MS-Chieu'!AG24,'MS1'!$B$2:$L$91,5)),"")</f>
        <v/>
      </c>
      <c r="AH25" s="129" t="str">
        <f>IFERROR(IF('MS-Chieu'!AH24="CC","CC",VLOOKUP('MS-Chieu'!AH24,'MS1'!$B$2:$L$91,5)),"")</f>
        <v/>
      </c>
      <c r="AI25" s="129" t="str">
        <f>IFERROR(IF('MS-Chieu'!AI24="CC","CC",VLOOKUP('MS-Chieu'!AI24,'MS1'!$B$2:$L$91,IF(PM!AI22="TN",7,IF(PM!AI22="DP",6,IF(PM!AI22="SH",8,IF(PM!AI22="NG",9, IF(PM!AI22="Y",9,5))))))),"")</f>
        <v/>
      </c>
      <c r="AJ25" s="132" t="str">
        <f>IF('MS-Chieu'!AJ24&lt;&gt;"",VLOOKUP('MS-Chieu'!AJ24,'MS2'!$B$2:$F$95,5),"")</f>
        <v/>
      </c>
    </row>
    <row r="26" spans="1:36" ht="16.149999999999999" customHeight="1" thickBot="1" x14ac:dyDescent="0.3">
      <c r="A26" s="101"/>
      <c r="B26" s="102">
        <v>5</v>
      </c>
      <c r="C26" s="133" t="str">
        <f>IFERROR(IF('MS-Chieu'!C25="CC","CC",VLOOKUP('MS-Chieu'!C25,'MS1'!$B$2:$L$91,5)),"")</f>
        <v/>
      </c>
      <c r="D26" s="133" t="str">
        <f>IFERROR(IF('MS-Chieu'!D25="CC","CC",VLOOKUP('MS-Chieu'!D25,'MS1'!$B$2:$L$91,5)),"")</f>
        <v/>
      </c>
      <c r="E26" s="133" t="str">
        <f>IFERROR(IF('MS-Chieu'!E25="CC","CC",VLOOKUP('MS-Chieu'!E25,'MS1'!$B$2:$L$91,5)),"")</f>
        <v/>
      </c>
      <c r="F26" s="133" t="str">
        <f>IFERROR(IF('MS-Chieu'!F25="CC","CC",VLOOKUP('MS-Chieu'!F25,'MS1'!$B$2:$L$91,5)),"")</f>
        <v/>
      </c>
      <c r="G26" s="133" t="str">
        <f>IFERROR(IF('MS-Chieu'!G25="CC","CC",VLOOKUP('MS-Chieu'!G25,'MS1'!$B$2:$L$91,5)),"")</f>
        <v/>
      </c>
      <c r="H26" s="133" t="str">
        <f>IFERROR(IF('MS-Chieu'!H25="CC","CC",VLOOKUP('MS-Chieu'!H25,'MS1'!$B$2:$L$91,5)),"")</f>
        <v/>
      </c>
      <c r="I26" s="133" t="str">
        <f>IFERROR(IF('MS-Chieu'!I25="CC","CC",VLOOKUP('MS-Chieu'!I25,'MS1'!$B$2:$L$91,5)),"")</f>
        <v/>
      </c>
      <c r="J26" s="133" t="str">
        <f>IFERROR(IF('MS-Chieu'!J25="CC","CC",VLOOKUP('MS-Chieu'!J25,'MS1'!$B$2:$L$91,5)),"")</f>
        <v/>
      </c>
      <c r="K26" s="133" t="str">
        <f>IFERROR(IF('MS-Chieu'!K25="CC","CC",VLOOKUP('MS-Chieu'!K25,'MS1'!$B$2:$L$91,5)),"")</f>
        <v/>
      </c>
      <c r="L26" s="133" t="str">
        <f>IFERROR(IF('MS-Chieu'!L25="CC","CC",VLOOKUP('MS-Chieu'!L25,'MS1'!$B$2:$L$91,5)),"")</f>
        <v/>
      </c>
      <c r="M26" s="133" t="str">
        <f>IFERROR(IF('MS-Chieu'!M25="CC","CC",VLOOKUP('MS-Chieu'!M25,'MS1'!$B$2:$L$91,5)),"")</f>
        <v/>
      </c>
      <c r="N26" s="133" t="str">
        <f>IFERROR(IF('MS-Chieu'!N25="CC","CC",VLOOKUP('MS-Chieu'!N25,'MS1'!$B$2:$L$91,5)),"")</f>
        <v/>
      </c>
      <c r="O26" s="133" t="str">
        <f>IFERROR(IF('MS-Chieu'!O25="CC","CC",VLOOKUP('MS-Chieu'!O25,'MS1'!$B$2:$L$91,5)),"")</f>
        <v/>
      </c>
      <c r="P26" s="133" t="str">
        <f>IFERROR(IF('MS-Chieu'!P25="CC","CC",VLOOKUP('MS-Chieu'!P25,'MS1'!$B$2:$L$91,5)),"")</f>
        <v/>
      </c>
      <c r="Q26" s="134" t="str">
        <f>IFERROR(IF('MS-Chieu'!Q25="CC","CC",VLOOKUP('MS-Chieu'!Q25,'MS1'!$B$2:$L$91,5)),"")</f>
        <v/>
      </c>
      <c r="R26" s="135" t="str">
        <f>IFERROR(IF('MS-Chieu'!R25="CC","CC",VLOOKUP('MS-Chieu'!R25,'MS1'!$B$2:$L$91,5)),"")</f>
        <v/>
      </c>
      <c r="S26" s="133" t="str">
        <f>IFERROR(IF('MS-Chieu'!S25="CC","CC",VLOOKUP('MS-Chieu'!S25,'MS1'!$B$2:$L$91,5)),"")</f>
        <v/>
      </c>
      <c r="T26" s="133" t="str">
        <f>IFERROR(IF('MS-Chieu'!T25="CC","CC",VLOOKUP('MS-Chieu'!T25,'MS1'!$B$2:$L$91,5)),"")</f>
        <v/>
      </c>
      <c r="U26" s="133" t="str">
        <f>IFERROR(IF('MS-Chieu'!U25="CC","CC",VLOOKUP('MS-Chieu'!U25,'MS1'!$B$2:$L$91,5)),"")</f>
        <v/>
      </c>
      <c r="V26" s="133" t="str">
        <f>IFERROR(IF('MS-Chieu'!V25="CC","CC",VLOOKUP('MS-Chieu'!V25,'MS1'!$B$2:$L$91,5)),"")</f>
        <v/>
      </c>
      <c r="W26" s="133" t="str">
        <f>IFERROR(IF('MS-Chieu'!W25="CC","CC",VLOOKUP('MS-Chieu'!W25,'MS1'!$B$2:$L$91,5)),"")</f>
        <v/>
      </c>
      <c r="X26" s="133" t="str">
        <f>IFERROR(IF('MS-Chieu'!X25="CC","CC",VLOOKUP('MS-Chieu'!X25,'MS1'!$B$2:$L$91,5)),"")</f>
        <v/>
      </c>
      <c r="Y26" s="133" t="str">
        <f>IFERROR(IF('MS-Chieu'!Y25="CC","CC",VLOOKUP('MS-Chieu'!Y25,'MS1'!$B$2:$L$91,5)),"")</f>
        <v/>
      </c>
      <c r="Z26" s="133" t="str">
        <f>IFERROR(IF('MS-Chieu'!Z25="CC","CC",VLOOKUP('MS-Chieu'!Z25,'MS1'!$B$2:$L$91,5)),"")</f>
        <v/>
      </c>
      <c r="AA26" s="133" t="str">
        <f>IFERROR(IF('MS-Chieu'!AA25="CC","CC",VLOOKUP('MS-Chieu'!AA25,'MS1'!$B$2:$L$91,5)),"")</f>
        <v/>
      </c>
      <c r="AB26" s="133" t="str">
        <f>IFERROR(IF('MS-Chieu'!AB25="CC","CC",VLOOKUP('MS-Chieu'!AB25,'MS1'!$B$2:$L$91,5)),"")</f>
        <v/>
      </c>
      <c r="AC26" s="133" t="str">
        <f>IFERROR(IF('MS-Chieu'!AC25="CC","CC",VLOOKUP('MS-Chieu'!AC25,'MS1'!$B$2:$L$91,5)),"")</f>
        <v/>
      </c>
      <c r="AD26" s="133" t="str">
        <f>IFERROR(IF('MS-Chieu'!AD25="CC","CC",VLOOKUP('MS-Chieu'!AD25,'MS1'!$B$2:$L$91,5)),"")</f>
        <v/>
      </c>
      <c r="AE26" s="133" t="str">
        <f>IFERROR(IF('MS-Chieu'!AE25="CC","CC",VLOOKUP('MS-Chieu'!AE25,'MS1'!$B$2:$L$91,5)),"")</f>
        <v/>
      </c>
      <c r="AF26" s="133" t="str">
        <f>IFERROR(IF('MS-Chieu'!AF25="CC","CC",VLOOKUP('MS-Chieu'!AF25,'MS1'!$B$2:$L$91,5)),"")</f>
        <v/>
      </c>
      <c r="AG26" s="133" t="str">
        <f>IFERROR(IF('MS-Chieu'!AG25="CC","CC",VLOOKUP('MS-Chieu'!AG25,'MS1'!$B$2:$L$91,5)),"")</f>
        <v/>
      </c>
      <c r="AH26" s="133" t="str">
        <f>IFERROR(IF('MS-Chieu'!AH25="CC","CC",VLOOKUP('MS-Chieu'!AH25,'MS1'!$B$2:$L$91,5)),"")</f>
        <v/>
      </c>
      <c r="AI26" s="133" t="str">
        <f>IFERROR(IF('MS-Chieu'!AI25="CC","CC",VLOOKUP('MS-Chieu'!AI25,'MS1'!$B$2:$L$91,IF(PM!AI23="TN",7,IF(PM!AI23="DP",6,IF(PM!AI23="SH",8,IF(PM!AI23="NG",9, IF(PM!AI23="Y",9,5))))))),"")</f>
        <v/>
      </c>
      <c r="AJ26" s="132" t="str">
        <f>IF('MS-Chieu'!AJ25&lt;&gt;"",VLOOKUP('MS-Chieu'!AJ25,'MS2'!$B$2:$F$95,5),"")</f>
        <v/>
      </c>
    </row>
    <row r="27" spans="1:36" ht="16.149999999999999" customHeight="1" x14ac:dyDescent="0.25">
      <c r="A27" s="90"/>
      <c r="B27" s="91">
        <v>1</v>
      </c>
      <c r="C27" s="136" t="str">
        <f>IFERROR(IF('MS-Chieu'!C26="CC","CC",VLOOKUP('MS-Chieu'!C26,'MS1'!$B$2:$L$91,5)),"")</f>
        <v/>
      </c>
      <c r="D27" s="136" t="str">
        <f>IFERROR(IF('MS-Chieu'!D26="CC","CC",VLOOKUP('MS-Chieu'!D26,'MS1'!$B$2:$L$91,5)),"")</f>
        <v/>
      </c>
      <c r="E27" s="136" t="str">
        <f>IFERROR(IF('MS-Chieu'!E26="CC","CC",VLOOKUP('MS-Chieu'!E26,'MS1'!$B$2:$L$91,5)),"")</f>
        <v/>
      </c>
      <c r="F27" s="136" t="str">
        <f>IFERROR(IF('MS-Chieu'!F26="CC","CC",VLOOKUP('MS-Chieu'!F26,'MS1'!$B$2:$L$91,5)),"")</f>
        <v/>
      </c>
      <c r="G27" s="136" t="str">
        <f>IFERROR(IF('MS-Chieu'!G26="CC","CC",VLOOKUP('MS-Chieu'!G26,'MS1'!$B$2:$L$91,5)),"")</f>
        <v/>
      </c>
      <c r="H27" s="136" t="str">
        <f>IFERROR(IF('MS-Chieu'!H26="CC","CC",VLOOKUP('MS-Chieu'!H26,'MS1'!$B$2:$L$91,5)),"")</f>
        <v/>
      </c>
      <c r="I27" s="136" t="str">
        <f>IFERROR(IF('MS-Chieu'!I26="CC","CC",VLOOKUP('MS-Chieu'!I26,'MS1'!$B$2:$L$91,5)),"")</f>
        <v/>
      </c>
      <c r="J27" s="136" t="str">
        <f>IFERROR(IF('MS-Chieu'!J26="CC","CC",VLOOKUP('MS-Chieu'!J26,'MS1'!$B$2:$L$91,5)),"")</f>
        <v/>
      </c>
      <c r="K27" s="136" t="str">
        <f>IFERROR(IF('MS-Chieu'!K26="CC","CC",VLOOKUP('MS-Chieu'!K26,'MS1'!$B$2:$L$91,5)),"")</f>
        <v/>
      </c>
      <c r="L27" s="136" t="str">
        <f>IFERROR(IF('MS-Chieu'!L26="CC","CC",VLOOKUP('MS-Chieu'!L26,'MS1'!$B$2:$L$91,5)),"")</f>
        <v/>
      </c>
      <c r="M27" s="136" t="str">
        <f>IFERROR(IF('MS-Chieu'!M26="CC","CC",VLOOKUP('MS-Chieu'!M26,'MS1'!$B$2:$L$91,5)),"")</f>
        <v/>
      </c>
      <c r="N27" s="136" t="str">
        <f>IFERROR(IF('MS-Chieu'!N26="CC","CC",VLOOKUP('MS-Chieu'!N26,'MS1'!$B$2:$L$91,5)),"")</f>
        <v/>
      </c>
      <c r="O27" s="136" t="str">
        <f>IFERROR(IF('MS-Chieu'!O26="CC","CC",VLOOKUP('MS-Chieu'!O26,'MS1'!$B$2:$L$91,5)),"")</f>
        <v/>
      </c>
      <c r="P27" s="136" t="str">
        <f>IFERROR(IF('MS-Chieu'!P26="CC","CC",VLOOKUP('MS-Chieu'!P26,'MS1'!$B$2:$L$91,5)),"")</f>
        <v/>
      </c>
      <c r="Q27" s="137" t="str">
        <f>IFERROR(IF('MS-Chieu'!Q26="CC","CC",VLOOKUP('MS-Chieu'!Q26,'MS1'!$B$2:$L$91,5)),"")</f>
        <v/>
      </c>
      <c r="R27" s="138" t="str">
        <f>IFERROR(IF('MS-Chieu'!R26="CC","CC",VLOOKUP('MS-Chieu'!R26,'MS1'!$B$2:$L$91,5)),"")</f>
        <v/>
      </c>
      <c r="S27" s="136" t="str">
        <f>IFERROR(IF('MS-Chieu'!S26="CC","CC",VLOOKUP('MS-Chieu'!S26,'MS1'!$B$2:$L$91,5)),"")</f>
        <v/>
      </c>
      <c r="T27" s="136" t="str">
        <f>IFERROR(IF('MS-Chieu'!T26="CC","CC",VLOOKUP('MS-Chieu'!T26,'MS1'!$B$2:$L$91,5)),"")</f>
        <v/>
      </c>
      <c r="U27" s="136" t="str">
        <f>IFERROR(IF('MS-Chieu'!U26="CC","CC",VLOOKUP('MS-Chieu'!U26,'MS1'!$B$2:$L$91,5)),"")</f>
        <v/>
      </c>
      <c r="V27" s="136" t="str">
        <f>IFERROR(IF('MS-Chieu'!V26="CC","CC",VLOOKUP('MS-Chieu'!V26,'MS1'!$B$2:$L$91,5)),"")</f>
        <v/>
      </c>
      <c r="W27" s="136" t="str">
        <f>IFERROR(IF('MS-Chieu'!W26="CC","CC",VLOOKUP('MS-Chieu'!W26,'MS1'!$B$2:$L$91,5)),"")</f>
        <v/>
      </c>
      <c r="X27" s="136" t="str">
        <f>IFERROR(IF('MS-Chieu'!X26="CC","CC",VLOOKUP('MS-Chieu'!X26,'MS1'!$B$2:$L$91,5)),"")</f>
        <v/>
      </c>
      <c r="Y27" s="136" t="str">
        <f>IFERROR(IF('MS-Chieu'!Y26="CC","CC",VLOOKUP('MS-Chieu'!Y26,'MS1'!$B$2:$L$91,5)),"")</f>
        <v/>
      </c>
      <c r="Z27" s="136" t="str">
        <f>IFERROR(IF('MS-Chieu'!Z26="CC","CC",VLOOKUP('MS-Chieu'!Z26,'MS1'!$B$2:$L$91,5)),"")</f>
        <v/>
      </c>
      <c r="AA27" s="136" t="str">
        <f>IFERROR(IF('MS-Chieu'!AA26="CC","CC",VLOOKUP('MS-Chieu'!AA26,'MS1'!$B$2:$L$91,5)),"")</f>
        <v/>
      </c>
      <c r="AB27" s="136" t="str">
        <f>IFERROR(IF('MS-Chieu'!AB26="CC","CC",VLOOKUP('MS-Chieu'!AB26,'MS1'!$B$2:$L$91,5)),"")</f>
        <v/>
      </c>
      <c r="AC27" s="136" t="str">
        <f>IFERROR(IF('MS-Chieu'!AC26="CC","CC",VLOOKUP('MS-Chieu'!AC26,'MS1'!$B$2:$L$91,5)),"")</f>
        <v/>
      </c>
      <c r="AD27" s="136" t="str">
        <f>IFERROR(IF('MS-Chieu'!AD26="CC","CC",VLOOKUP('MS-Chieu'!AD26,'MS1'!$B$2:$L$91,5)),"")</f>
        <v/>
      </c>
      <c r="AE27" s="136" t="str">
        <f>IFERROR(IF('MS-Chieu'!AE26="CC","CC",VLOOKUP('MS-Chieu'!AE26,'MS1'!$B$2:$L$91,5)),"")</f>
        <v/>
      </c>
      <c r="AF27" s="136" t="str">
        <f>IFERROR(IF('MS-Chieu'!AF26="CC","CC",VLOOKUP('MS-Chieu'!AF26,'MS1'!$B$2:$L$91,5)),"")</f>
        <v/>
      </c>
      <c r="AG27" s="136" t="str">
        <f>IFERROR(IF('MS-Chieu'!AG26="CC","CC",VLOOKUP('MS-Chieu'!AG26,'MS1'!$B$2:$L$91,5)),"")</f>
        <v/>
      </c>
      <c r="AH27" s="136" t="str">
        <f>IFERROR(IF('MS-Chieu'!AH26="CC","CC",VLOOKUP('MS-Chieu'!AH26,'MS1'!$B$2:$L$91,5)),"")</f>
        <v/>
      </c>
      <c r="AI27" s="136" t="str">
        <f>IFERROR(IF('MS-Chieu'!AI26="CC","CC",VLOOKUP('MS-Chieu'!AI26,'MS1'!$B$2:$L$91,IF(PM!AI24="TN",7,IF(PM!AI24="DP",6,IF(PM!AI24="SH",8,IF(PM!AI24="NG",9, IF(PM!AI24="Y",9,5))))))),"")</f>
        <v/>
      </c>
      <c r="AJ27" s="132" t="str">
        <f>IF('MS-Chieu'!AJ26&lt;&gt;"",VLOOKUP('MS-Chieu'!AJ26,'MS2'!$B$2:$F$95,5),"")</f>
        <v/>
      </c>
    </row>
    <row r="28" spans="1:36" ht="16.149999999999999" customHeight="1" x14ac:dyDescent="0.25">
      <c r="A28" s="97"/>
      <c r="B28" s="98">
        <v>2</v>
      </c>
      <c r="C28" s="129" t="str">
        <f>IFERROR(IF('MS-Chieu'!C27="CC","CC",VLOOKUP('MS-Chieu'!C27,'MS1'!$B$2:$L$91,5)),"")</f>
        <v/>
      </c>
      <c r="D28" s="129" t="str">
        <f>IFERROR(IF('MS-Chieu'!D27="CC","CC",VLOOKUP('MS-Chieu'!D27,'MS1'!$B$2:$L$91,5)),"")</f>
        <v/>
      </c>
      <c r="E28" s="129" t="str">
        <f>IFERROR(IF('MS-Chieu'!E27="CC","CC",VLOOKUP('MS-Chieu'!E27,'MS1'!$B$2:$L$91,5)),"")</f>
        <v/>
      </c>
      <c r="F28" s="129" t="str">
        <f>IFERROR(IF('MS-Chieu'!F27="CC","CC",VLOOKUP('MS-Chieu'!F27,'MS1'!$B$2:$L$91,5)),"")</f>
        <v/>
      </c>
      <c r="G28" s="129" t="str">
        <f>IFERROR(IF('MS-Chieu'!G27="CC","CC",VLOOKUP('MS-Chieu'!G27,'MS1'!$B$2:$L$91,5)),"")</f>
        <v/>
      </c>
      <c r="H28" s="129" t="str">
        <f>IFERROR(IF('MS-Chieu'!H27="CC","CC",VLOOKUP('MS-Chieu'!H27,'MS1'!$B$2:$L$91,5)),"")</f>
        <v/>
      </c>
      <c r="I28" s="129" t="str">
        <f>IFERROR(IF('MS-Chieu'!I27="CC","CC",VLOOKUP('MS-Chieu'!I27,'MS1'!$B$2:$L$91,5)),"")</f>
        <v/>
      </c>
      <c r="J28" s="129" t="str">
        <f>IFERROR(IF('MS-Chieu'!J27="CC","CC",VLOOKUP('MS-Chieu'!J27,'MS1'!$B$2:$L$91,5)),"")</f>
        <v/>
      </c>
      <c r="K28" s="129" t="str">
        <f>IFERROR(IF('MS-Chieu'!K27="CC","CC",VLOOKUP('MS-Chieu'!K27,'MS1'!$B$2:$L$91,5)),"")</f>
        <v/>
      </c>
      <c r="L28" s="129" t="str">
        <f>IFERROR(IF('MS-Chieu'!L27="CC","CC",VLOOKUP('MS-Chieu'!L27,'MS1'!$B$2:$L$91,5)),"")</f>
        <v/>
      </c>
      <c r="M28" s="129" t="str">
        <f>IFERROR(IF('MS-Chieu'!M27="CC","CC",VLOOKUP('MS-Chieu'!M27,'MS1'!$B$2:$L$91,5)),"")</f>
        <v/>
      </c>
      <c r="N28" s="129" t="str">
        <f>IFERROR(IF('MS-Chieu'!N27="CC","CC",VLOOKUP('MS-Chieu'!N27,'MS1'!$B$2:$L$91,5)),"")</f>
        <v/>
      </c>
      <c r="O28" s="129" t="str">
        <f>IFERROR(IF('MS-Chieu'!O27="CC","CC",VLOOKUP('MS-Chieu'!O27,'MS1'!$B$2:$L$91,5)),"")</f>
        <v/>
      </c>
      <c r="P28" s="129" t="str">
        <f>IFERROR(IF('MS-Chieu'!P27="CC","CC",VLOOKUP('MS-Chieu'!P27,'MS1'!$B$2:$L$91,5)),"")</f>
        <v/>
      </c>
      <c r="Q28" s="130" t="str">
        <f>IFERROR(IF('MS-Chieu'!Q27="CC","CC",VLOOKUP('MS-Chieu'!Q27,'MS1'!$B$2:$L$91,5)),"")</f>
        <v/>
      </c>
      <c r="R28" s="131" t="str">
        <f>IFERROR(IF('MS-Chieu'!R27="CC","CC",VLOOKUP('MS-Chieu'!R27,'MS1'!$B$2:$L$91,5)),"")</f>
        <v/>
      </c>
      <c r="S28" s="129" t="str">
        <f>IFERROR(IF('MS-Chieu'!S27="CC","CC",VLOOKUP('MS-Chieu'!S27,'MS1'!$B$2:$L$91,5)),"")</f>
        <v/>
      </c>
      <c r="T28" s="129" t="str">
        <f>IFERROR(IF('MS-Chieu'!T27="CC","CC",VLOOKUP('MS-Chieu'!T27,'MS1'!$B$2:$L$91,5)),"")</f>
        <v/>
      </c>
      <c r="U28" s="129" t="str">
        <f>IFERROR(IF('MS-Chieu'!U27="CC","CC",VLOOKUP('MS-Chieu'!U27,'MS1'!$B$2:$L$91,5)),"")</f>
        <v/>
      </c>
      <c r="V28" s="129" t="str">
        <f>IFERROR(IF('MS-Chieu'!V27="CC","CC",VLOOKUP('MS-Chieu'!V27,'MS1'!$B$2:$L$91,5)),"")</f>
        <v/>
      </c>
      <c r="W28" s="129" t="str">
        <f>IFERROR(IF('MS-Chieu'!W27="CC","CC",VLOOKUP('MS-Chieu'!W27,'MS1'!$B$2:$L$91,5)),"")</f>
        <v/>
      </c>
      <c r="X28" s="129" t="str">
        <f>IFERROR(IF('MS-Chieu'!X27="CC","CC",VLOOKUP('MS-Chieu'!X27,'MS1'!$B$2:$L$91,5)),"")</f>
        <v/>
      </c>
      <c r="Y28" s="129" t="str">
        <f>IFERROR(IF('MS-Chieu'!Y27="CC","CC",VLOOKUP('MS-Chieu'!Y27,'MS1'!$B$2:$L$91,5)),"")</f>
        <v/>
      </c>
      <c r="Z28" s="129" t="str">
        <f>IFERROR(IF('MS-Chieu'!Z27="CC","CC",VLOOKUP('MS-Chieu'!Z27,'MS1'!$B$2:$L$91,5)),"")</f>
        <v/>
      </c>
      <c r="AA28" s="129" t="str">
        <f>IFERROR(IF('MS-Chieu'!AA27="CC","CC",VLOOKUP('MS-Chieu'!AA27,'MS1'!$B$2:$L$91,5)),"")</f>
        <v/>
      </c>
      <c r="AB28" s="129" t="str">
        <f>IFERROR(IF('MS-Chieu'!AB27="CC","CC",VLOOKUP('MS-Chieu'!AB27,'MS1'!$B$2:$L$91,5)),"")</f>
        <v/>
      </c>
      <c r="AC28" s="129" t="str">
        <f>IFERROR(IF('MS-Chieu'!AC27="CC","CC",VLOOKUP('MS-Chieu'!AC27,'MS1'!$B$2:$L$91,5)),"")</f>
        <v/>
      </c>
      <c r="AD28" s="129" t="str">
        <f>IFERROR(IF('MS-Chieu'!AD27="CC","CC",VLOOKUP('MS-Chieu'!AD27,'MS1'!$B$2:$L$91,5)),"")</f>
        <v/>
      </c>
      <c r="AE28" s="129" t="str">
        <f>IFERROR(IF('MS-Chieu'!AE27="CC","CC",VLOOKUP('MS-Chieu'!AE27,'MS1'!$B$2:$L$91,5)),"")</f>
        <v/>
      </c>
      <c r="AF28" s="129" t="str">
        <f>IFERROR(IF('MS-Chieu'!AF27="CC","CC",VLOOKUP('MS-Chieu'!AF27,'MS1'!$B$2:$L$91,5)),"")</f>
        <v/>
      </c>
      <c r="AG28" s="129" t="str">
        <f>IFERROR(IF('MS-Chieu'!AG27="CC","CC",VLOOKUP('MS-Chieu'!AG27,'MS1'!$B$2:$L$91,5)),"")</f>
        <v/>
      </c>
      <c r="AH28" s="129" t="str">
        <f>IFERROR(IF('MS-Chieu'!AH27="CC","CC",VLOOKUP('MS-Chieu'!AH27,'MS1'!$B$2:$L$91,5)),"")</f>
        <v/>
      </c>
      <c r="AI28" s="129" t="str">
        <f>IFERROR(IF('MS-Chieu'!AI27="CC","CC",VLOOKUP('MS-Chieu'!AI27,'MS1'!$B$2:$L$91,IF(PM!AI25="TN",7,IF(PM!AI25="DP",6,IF(PM!AI25="SH",8,IF(PM!AI25="NG",9, IF(PM!AI25="Y",9,5))))))),"")</f>
        <v/>
      </c>
      <c r="AJ28" s="132" t="str">
        <f>IF('MS-Chieu'!AJ27&lt;&gt;"",VLOOKUP('MS-Chieu'!AJ27,'MS2'!$B$2:$F$95,5),"")</f>
        <v/>
      </c>
    </row>
    <row r="29" spans="1:36" ht="16.149999999999999" customHeight="1" x14ac:dyDescent="0.25">
      <c r="A29" s="100">
        <v>6</v>
      </c>
      <c r="B29" s="98">
        <v>3</v>
      </c>
      <c r="C29" s="129" t="str">
        <f>IFERROR(IF('MS-Chieu'!C28="CC","CC",VLOOKUP('MS-Chieu'!C28,'MS1'!$B$2:$L$91,5)),"")</f>
        <v/>
      </c>
      <c r="D29" s="129" t="str">
        <f>IFERROR(IF('MS-Chieu'!D28="CC","CC",VLOOKUP('MS-Chieu'!D28,'MS1'!$B$2:$L$91,5)),"")</f>
        <v/>
      </c>
      <c r="E29" s="129" t="str">
        <f>IFERROR(IF('MS-Chieu'!E28="CC","CC",VLOOKUP('MS-Chieu'!E28,'MS1'!$B$2:$L$91,5)),"")</f>
        <v/>
      </c>
      <c r="F29" s="129" t="str">
        <f>IFERROR(IF('MS-Chieu'!F28="CC","CC",VLOOKUP('MS-Chieu'!F28,'MS1'!$B$2:$L$91,5)),"")</f>
        <v/>
      </c>
      <c r="G29" s="129" t="str">
        <f>IFERROR(IF('MS-Chieu'!G28="CC","CC",VLOOKUP('MS-Chieu'!G28,'MS1'!$B$2:$L$91,5)),"")</f>
        <v/>
      </c>
      <c r="H29" s="129" t="str">
        <f>IFERROR(IF('MS-Chieu'!H28="CC","CC",VLOOKUP('MS-Chieu'!H28,'MS1'!$B$2:$L$91,5)),"")</f>
        <v/>
      </c>
      <c r="I29" s="129" t="str">
        <f>IFERROR(IF('MS-Chieu'!I28="CC","CC",VLOOKUP('MS-Chieu'!I28,'MS1'!$B$2:$L$91,5)),"")</f>
        <v/>
      </c>
      <c r="J29" s="129" t="str">
        <f>IFERROR(IF('MS-Chieu'!J28="CC","CC",VLOOKUP('MS-Chieu'!J28,'MS1'!$B$2:$L$91,5)),"")</f>
        <v/>
      </c>
      <c r="K29" s="129" t="str">
        <f>IFERROR(IF('MS-Chieu'!K28="CC","CC",VLOOKUP('MS-Chieu'!K28,'MS1'!$B$2:$L$91,5)),"")</f>
        <v/>
      </c>
      <c r="L29" s="129" t="str">
        <f>IFERROR(IF('MS-Chieu'!L28="CC","CC",VLOOKUP('MS-Chieu'!L28,'MS1'!$B$2:$L$91,5)),"")</f>
        <v/>
      </c>
      <c r="M29" s="129" t="str">
        <f>IFERROR(IF('MS-Chieu'!M28="CC","CC",VLOOKUP('MS-Chieu'!M28,'MS1'!$B$2:$L$91,5)),"")</f>
        <v/>
      </c>
      <c r="N29" s="129" t="str">
        <f>IFERROR(IF('MS-Chieu'!N28="CC","CC",VLOOKUP('MS-Chieu'!N28,'MS1'!$B$2:$L$91,5)),"")</f>
        <v/>
      </c>
      <c r="O29" s="129" t="str">
        <f>IFERROR(IF('MS-Chieu'!O28="CC","CC",VLOOKUP('MS-Chieu'!O28,'MS1'!$B$2:$L$91,5)),"")</f>
        <v/>
      </c>
      <c r="P29" s="129" t="str">
        <f>IFERROR(IF('MS-Chieu'!P28="CC","CC",VLOOKUP('MS-Chieu'!P28,'MS1'!$B$2:$L$91,5)),"")</f>
        <v/>
      </c>
      <c r="Q29" s="130" t="str">
        <f>IFERROR(IF('MS-Chieu'!Q28="CC","CC",VLOOKUP('MS-Chieu'!Q28,'MS1'!$B$2:$L$91,5)),"")</f>
        <v/>
      </c>
      <c r="R29" s="131" t="str">
        <f>IFERROR(IF('MS-Chieu'!R28="CC","CC",VLOOKUP('MS-Chieu'!R28,'MS1'!$B$2:$L$91,5)),"")</f>
        <v/>
      </c>
      <c r="S29" s="129" t="str">
        <f>IFERROR(IF('MS-Chieu'!S28="CC","CC",VLOOKUP('MS-Chieu'!S28,'MS1'!$B$2:$L$91,5)),"")</f>
        <v/>
      </c>
      <c r="T29" s="129" t="str">
        <f>IFERROR(IF('MS-Chieu'!T28="CC","CC",VLOOKUP('MS-Chieu'!T28,'MS1'!$B$2:$L$91,5)),"")</f>
        <v/>
      </c>
      <c r="U29" s="129" t="str">
        <f>IFERROR(IF('MS-Chieu'!U28="CC","CC",VLOOKUP('MS-Chieu'!U28,'MS1'!$B$2:$L$91,5)),"")</f>
        <v/>
      </c>
      <c r="V29" s="129" t="str">
        <f>IFERROR(IF('MS-Chieu'!V28="CC","CC",VLOOKUP('MS-Chieu'!V28,'MS1'!$B$2:$L$91,5)),"")</f>
        <v/>
      </c>
      <c r="W29" s="129" t="str">
        <f>IFERROR(IF('MS-Chieu'!W28="CC","CC",VLOOKUP('MS-Chieu'!W28,'MS1'!$B$2:$L$91,5)),"")</f>
        <v/>
      </c>
      <c r="X29" s="129" t="str">
        <f>IFERROR(IF('MS-Chieu'!X28="CC","CC",VLOOKUP('MS-Chieu'!X28,'MS1'!$B$2:$L$91,5)),"")</f>
        <v/>
      </c>
      <c r="Y29" s="129" t="str">
        <f>IFERROR(IF('MS-Chieu'!Y28="CC","CC",VLOOKUP('MS-Chieu'!Y28,'MS1'!$B$2:$L$91,5)),"")</f>
        <v/>
      </c>
      <c r="Z29" s="129" t="str">
        <f>IFERROR(IF('MS-Chieu'!Z28="CC","CC",VLOOKUP('MS-Chieu'!Z28,'MS1'!$B$2:$L$91,5)),"")</f>
        <v/>
      </c>
      <c r="AA29" s="129" t="str">
        <f>IFERROR(IF('MS-Chieu'!AA28="CC","CC",VLOOKUP('MS-Chieu'!AA28,'MS1'!$B$2:$L$91,5)),"")</f>
        <v/>
      </c>
      <c r="AB29" s="129" t="str">
        <f>IFERROR(IF('MS-Chieu'!AB28="CC","CC",VLOOKUP('MS-Chieu'!AB28,'MS1'!$B$2:$L$91,5)),"")</f>
        <v/>
      </c>
      <c r="AC29" s="129" t="str">
        <f>IFERROR(IF('MS-Chieu'!AC28="CC","CC",VLOOKUP('MS-Chieu'!AC28,'MS1'!$B$2:$L$91,5)),"")</f>
        <v/>
      </c>
      <c r="AD29" s="129" t="str">
        <f>IFERROR(IF('MS-Chieu'!AD28="CC","CC",VLOOKUP('MS-Chieu'!AD28,'MS1'!$B$2:$L$91,5)),"")</f>
        <v/>
      </c>
      <c r="AE29" s="129" t="str">
        <f>IFERROR(IF('MS-Chieu'!AE28="CC","CC",VLOOKUP('MS-Chieu'!AE28,'MS1'!$B$2:$L$91,5)),"")</f>
        <v/>
      </c>
      <c r="AF29" s="129" t="str">
        <f>IFERROR(IF('MS-Chieu'!AF28="CC","CC",VLOOKUP('MS-Chieu'!AF28,'MS1'!$B$2:$L$91,5)),"")</f>
        <v/>
      </c>
      <c r="AG29" s="129" t="str">
        <f>IFERROR(IF('MS-Chieu'!AG28="CC","CC",VLOOKUP('MS-Chieu'!AG28,'MS1'!$B$2:$L$91,5)),"")</f>
        <v/>
      </c>
      <c r="AH29" s="129" t="str">
        <f>IFERROR(IF('MS-Chieu'!AH28="CC","CC",VLOOKUP('MS-Chieu'!AH28,'MS1'!$B$2:$L$91,5)),"")</f>
        <v/>
      </c>
      <c r="AI29" s="129" t="str">
        <f>IFERROR(IF('MS-Chieu'!AI28="CC","CC",VLOOKUP('MS-Chieu'!AI28,'MS1'!$B$2:$L$91,IF(PM!AI26="TN",7,IF(PM!AI26="DP",6,IF(PM!AI26="SH",8,IF(PM!AI26="NG",9, IF(PM!AI26="Y",9,5))))))),"")</f>
        <v/>
      </c>
      <c r="AJ29" s="132" t="str">
        <f>IF('MS-Chieu'!AJ28&lt;&gt;"",VLOOKUP('MS-Chieu'!AJ28,'MS2'!$B$2:$F$95,5),"")</f>
        <v/>
      </c>
    </row>
    <row r="30" spans="1:36" ht="16.149999999999999" customHeight="1" x14ac:dyDescent="0.25">
      <c r="A30" s="97"/>
      <c r="B30" s="98">
        <v>4</v>
      </c>
      <c r="C30" s="129" t="str">
        <f>IFERROR(IF('MS-Chieu'!C29="CC","CC",VLOOKUP('MS-Chieu'!C29,'MS1'!$B$2:$L$91,5)),"")</f>
        <v/>
      </c>
      <c r="D30" s="129" t="str">
        <f>IFERROR(IF('MS-Chieu'!D29="CC","CC",VLOOKUP('MS-Chieu'!D29,'MS1'!$B$2:$L$91,5)),"")</f>
        <v/>
      </c>
      <c r="E30" s="129" t="str">
        <f>IFERROR(IF('MS-Chieu'!E29="CC","CC",VLOOKUP('MS-Chieu'!E29,'MS1'!$B$2:$L$91,5)),"")</f>
        <v/>
      </c>
      <c r="F30" s="129" t="str">
        <f>IFERROR(IF('MS-Chieu'!F29="CC","CC",VLOOKUP('MS-Chieu'!F29,'MS1'!$B$2:$L$91,5)),"")</f>
        <v/>
      </c>
      <c r="G30" s="129" t="str">
        <f>IFERROR(IF('MS-Chieu'!G29="CC","CC",VLOOKUP('MS-Chieu'!G29,'MS1'!$B$2:$L$91,5)),"")</f>
        <v/>
      </c>
      <c r="H30" s="129" t="str">
        <f>IFERROR(IF('MS-Chieu'!H29="CC","CC",VLOOKUP('MS-Chieu'!H29,'MS1'!$B$2:$L$91,5)),"")</f>
        <v/>
      </c>
      <c r="I30" s="129" t="str">
        <f>IFERROR(IF('MS-Chieu'!I29="CC","CC",VLOOKUP('MS-Chieu'!I29,'MS1'!$B$2:$L$91,5)),"")</f>
        <v/>
      </c>
      <c r="J30" s="129" t="str">
        <f>IFERROR(IF('MS-Chieu'!J29="CC","CC",VLOOKUP('MS-Chieu'!J29,'MS1'!$B$2:$L$91,5)),"")</f>
        <v/>
      </c>
      <c r="K30" s="129" t="str">
        <f>IFERROR(IF('MS-Chieu'!K29="CC","CC",VLOOKUP('MS-Chieu'!K29,'MS1'!$B$2:$L$91,5)),"")</f>
        <v/>
      </c>
      <c r="L30" s="129" t="str">
        <f>IFERROR(IF('MS-Chieu'!L29="CC","CC",VLOOKUP('MS-Chieu'!L29,'MS1'!$B$2:$L$91,5)),"")</f>
        <v/>
      </c>
      <c r="M30" s="129" t="str">
        <f>IFERROR(IF('MS-Chieu'!M29="CC","CC",VLOOKUP('MS-Chieu'!M29,'MS1'!$B$2:$L$91,5)),"")</f>
        <v/>
      </c>
      <c r="N30" s="129" t="str">
        <f>IFERROR(IF('MS-Chieu'!N29="CC","CC",VLOOKUP('MS-Chieu'!N29,'MS1'!$B$2:$L$91,5)),"")</f>
        <v/>
      </c>
      <c r="O30" s="129" t="str">
        <f>IFERROR(IF('MS-Chieu'!O29="CC","CC",VLOOKUP('MS-Chieu'!O29,'MS1'!$B$2:$L$91,5)),"")</f>
        <v/>
      </c>
      <c r="P30" s="129" t="str">
        <f>IFERROR(IF('MS-Chieu'!P29="CC","CC",VLOOKUP('MS-Chieu'!P29,'MS1'!$B$2:$L$91,5)),"")</f>
        <v/>
      </c>
      <c r="Q30" s="130" t="str">
        <f>IFERROR(IF('MS-Chieu'!Q29="CC","CC",VLOOKUP('MS-Chieu'!Q29,'MS1'!$B$2:$L$91,5)),"")</f>
        <v/>
      </c>
      <c r="R30" s="131" t="str">
        <f>IFERROR(IF('MS-Chieu'!R29="CC","CC",VLOOKUP('MS-Chieu'!R29,'MS1'!$B$2:$L$91,5)),"")</f>
        <v/>
      </c>
      <c r="S30" s="129" t="str">
        <f>IFERROR(IF('MS-Chieu'!S29="CC","CC",VLOOKUP('MS-Chieu'!S29,'MS1'!$B$2:$L$91,5)),"")</f>
        <v/>
      </c>
      <c r="T30" s="129" t="str">
        <f>IFERROR(IF('MS-Chieu'!T29="CC","CC",VLOOKUP('MS-Chieu'!T29,'MS1'!$B$2:$L$91,5)),"")</f>
        <v/>
      </c>
      <c r="U30" s="129" t="str">
        <f>IFERROR(IF('MS-Chieu'!U29="CC","CC",VLOOKUP('MS-Chieu'!U29,'MS1'!$B$2:$L$91,5)),"")</f>
        <v/>
      </c>
      <c r="V30" s="129" t="str">
        <f>IFERROR(IF('MS-Chieu'!V29="CC","CC",VLOOKUP('MS-Chieu'!V29,'MS1'!$B$2:$L$91,5)),"")</f>
        <v/>
      </c>
      <c r="W30" s="129" t="str">
        <f>IFERROR(IF('MS-Chieu'!W29="CC","CC",VLOOKUP('MS-Chieu'!W29,'MS1'!$B$2:$L$91,5)),"")</f>
        <v/>
      </c>
      <c r="X30" s="129" t="str">
        <f>IFERROR(IF('MS-Chieu'!X29="CC","CC",VLOOKUP('MS-Chieu'!X29,'MS1'!$B$2:$L$91,5)),"")</f>
        <v/>
      </c>
      <c r="Y30" s="129" t="str">
        <f>IFERROR(IF('MS-Chieu'!Y29="CC","CC",VLOOKUP('MS-Chieu'!Y29,'MS1'!$B$2:$L$91,5)),"")</f>
        <v/>
      </c>
      <c r="Z30" s="129" t="str">
        <f>IFERROR(IF('MS-Chieu'!Z29="CC","CC",VLOOKUP('MS-Chieu'!Z29,'MS1'!$B$2:$L$91,5)),"")</f>
        <v/>
      </c>
      <c r="AA30" s="129" t="str">
        <f>IFERROR(IF('MS-Chieu'!AA29="CC","CC",VLOOKUP('MS-Chieu'!AA29,'MS1'!$B$2:$L$91,5)),"")</f>
        <v/>
      </c>
      <c r="AB30" s="129" t="str">
        <f>IFERROR(IF('MS-Chieu'!AB29="CC","CC",VLOOKUP('MS-Chieu'!AB29,'MS1'!$B$2:$L$91,5)),"")</f>
        <v/>
      </c>
      <c r="AC30" s="129" t="str">
        <f>IFERROR(IF('MS-Chieu'!AC29="CC","CC",VLOOKUP('MS-Chieu'!AC29,'MS1'!$B$2:$L$91,5)),"")</f>
        <v/>
      </c>
      <c r="AD30" s="129" t="str">
        <f>IFERROR(IF('MS-Chieu'!AD29="CC","CC",VLOOKUP('MS-Chieu'!AD29,'MS1'!$B$2:$L$91,5)),"")</f>
        <v/>
      </c>
      <c r="AE30" s="129" t="str">
        <f>IFERROR(IF('MS-Chieu'!AE29="CC","CC",VLOOKUP('MS-Chieu'!AE29,'MS1'!$B$2:$L$91,5)),"")</f>
        <v/>
      </c>
      <c r="AF30" s="129" t="str">
        <f>IFERROR(IF('MS-Chieu'!AF29="CC","CC",VLOOKUP('MS-Chieu'!AF29,'MS1'!$B$2:$L$91,5)),"")</f>
        <v/>
      </c>
      <c r="AG30" s="129" t="str">
        <f>IFERROR(IF('MS-Chieu'!AG29="CC","CC",VLOOKUP('MS-Chieu'!AG29,'MS1'!$B$2:$L$91,5)),"")</f>
        <v/>
      </c>
      <c r="AH30" s="129" t="str">
        <f>IFERROR(IF('MS-Chieu'!AH29="CC","CC",VLOOKUP('MS-Chieu'!AH29,'MS1'!$B$2:$L$91,5)),"")</f>
        <v/>
      </c>
      <c r="AI30" s="129" t="str">
        <f>IFERROR(IF('MS-Chieu'!AI29="CC","CC",VLOOKUP('MS-Chieu'!AI29,'MS1'!$B$2:$L$91,IF(PM!AI27="TN",7,IF(PM!AI27="DP",6,IF(PM!AI27="SH",8,IF(PM!AI27="NG",9, IF(PM!AI27="Y",9,5))))))),"")</f>
        <v/>
      </c>
      <c r="AJ30" s="132" t="str">
        <f>IF('MS-Chieu'!AJ29&lt;&gt;"",VLOOKUP('MS-Chieu'!AJ29,'MS2'!$B$2:$F$95,5),"")</f>
        <v/>
      </c>
    </row>
    <row r="31" spans="1:36" ht="16.149999999999999" customHeight="1" thickBot="1" x14ac:dyDescent="0.3">
      <c r="A31" s="101"/>
      <c r="B31" s="102">
        <v>5</v>
      </c>
      <c r="C31" s="133" t="str">
        <f>IFERROR(IF('MS-Chieu'!C30="CC","CC",VLOOKUP('MS-Chieu'!C30,'MS1'!$B$2:$L$91,5)),"")</f>
        <v/>
      </c>
      <c r="D31" s="133" t="str">
        <f>IFERROR(IF('MS-Chieu'!D30="CC","CC",VLOOKUP('MS-Chieu'!D30,'MS1'!$B$2:$L$91,5)),"")</f>
        <v/>
      </c>
      <c r="E31" s="133" t="str">
        <f>IFERROR(IF('MS-Chieu'!E30="CC","CC",VLOOKUP('MS-Chieu'!E30,'MS1'!$B$2:$L$91,5)),"")</f>
        <v/>
      </c>
      <c r="F31" s="133" t="str">
        <f>IFERROR(IF('MS-Chieu'!F30="CC","CC",VLOOKUP('MS-Chieu'!F30,'MS1'!$B$2:$L$91,5)),"")</f>
        <v/>
      </c>
      <c r="G31" s="133" t="str">
        <f>IFERROR(IF('MS-Chieu'!G30="CC","CC",VLOOKUP('MS-Chieu'!G30,'MS1'!$B$2:$L$91,5)),"")</f>
        <v/>
      </c>
      <c r="H31" s="133" t="str">
        <f>IFERROR(IF('MS-Chieu'!H30="CC","CC",VLOOKUP('MS-Chieu'!H30,'MS1'!$B$2:$L$91,5)),"")</f>
        <v/>
      </c>
      <c r="I31" s="133" t="str">
        <f>IFERROR(IF('MS-Chieu'!I30="CC","CC",VLOOKUP('MS-Chieu'!I30,'MS1'!$B$2:$L$91,5)),"")</f>
        <v/>
      </c>
      <c r="J31" s="133" t="str">
        <f>IFERROR(IF('MS-Chieu'!J30="CC","CC",VLOOKUP('MS-Chieu'!J30,'MS1'!$B$2:$L$91,5)),"")</f>
        <v/>
      </c>
      <c r="K31" s="133" t="str">
        <f>IFERROR(IF('MS-Chieu'!K30="CC","CC",VLOOKUP('MS-Chieu'!K30,'MS1'!$B$2:$L$91,5)),"")</f>
        <v/>
      </c>
      <c r="L31" s="133" t="str">
        <f>IFERROR(IF('MS-Chieu'!L30="CC","CC",VLOOKUP('MS-Chieu'!L30,'MS1'!$B$2:$L$91,5)),"")</f>
        <v/>
      </c>
      <c r="M31" s="133" t="str">
        <f>IFERROR(IF('MS-Chieu'!M30="CC","CC",VLOOKUP('MS-Chieu'!M30,'MS1'!$B$2:$L$91,5)),"")</f>
        <v/>
      </c>
      <c r="N31" s="133" t="str">
        <f>IFERROR(IF('MS-Chieu'!N30="CC","CC",VLOOKUP('MS-Chieu'!N30,'MS1'!$B$2:$L$91,5)),"")</f>
        <v/>
      </c>
      <c r="O31" s="133" t="str">
        <f>IFERROR(IF('MS-Chieu'!O30="CC","CC",VLOOKUP('MS-Chieu'!O30,'MS1'!$B$2:$L$91,5)),"")</f>
        <v/>
      </c>
      <c r="P31" s="133" t="str">
        <f>IFERROR(IF('MS-Chieu'!P30="CC","CC",VLOOKUP('MS-Chieu'!P30,'MS1'!$B$2:$L$91,5)),"")</f>
        <v/>
      </c>
      <c r="Q31" s="134" t="str">
        <f>IFERROR(IF('MS-Chieu'!Q30="CC","CC",VLOOKUP('MS-Chieu'!Q30,'MS1'!$B$2:$L$91,5)),"")</f>
        <v/>
      </c>
      <c r="R31" s="135" t="str">
        <f>IFERROR(IF('MS-Chieu'!R30="CC","CC",VLOOKUP('MS-Chieu'!R30,'MS1'!$B$2:$L$91,5)),"")</f>
        <v/>
      </c>
      <c r="S31" s="133" t="str">
        <f>IFERROR(IF('MS-Chieu'!S30="CC","CC",VLOOKUP('MS-Chieu'!S30,'MS1'!$B$2:$L$91,5)),"")</f>
        <v/>
      </c>
      <c r="T31" s="133" t="str">
        <f>IFERROR(IF('MS-Chieu'!T30="CC","CC",VLOOKUP('MS-Chieu'!T30,'MS1'!$B$2:$L$91,5)),"")</f>
        <v/>
      </c>
      <c r="U31" s="133" t="str">
        <f>IFERROR(IF('MS-Chieu'!U30="CC","CC",VLOOKUP('MS-Chieu'!U30,'MS1'!$B$2:$L$91,5)),"")</f>
        <v/>
      </c>
      <c r="V31" s="133" t="str">
        <f>IFERROR(IF('MS-Chieu'!V30="CC","CC",VLOOKUP('MS-Chieu'!V30,'MS1'!$B$2:$L$91,5)),"")</f>
        <v/>
      </c>
      <c r="W31" s="133" t="str">
        <f>IFERROR(IF('MS-Chieu'!W30="CC","CC",VLOOKUP('MS-Chieu'!W30,'MS1'!$B$2:$L$91,5)),"")</f>
        <v/>
      </c>
      <c r="X31" s="133" t="str">
        <f>IFERROR(IF('MS-Chieu'!X30="CC","CC",VLOOKUP('MS-Chieu'!X30,'MS1'!$B$2:$L$91,5)),"")</f>
        <v/>
      </c>
      <c r="Y31" s="133" t="str">
        <f>IFERROR(IF('MS-Chieu'!Y30="CC","CC",VLOOKUP('MS-Chieu'!Y30,'MS1'!$B$2:$L$91,5)),"")</f>
        <v/>
      </c>
      <c r="Z31" s="133" t="str">
        <f>IFERROR(IF('MS-Chieu'!Z30="CC","CC",VLOOKUP('MS-Chieu'!Z30,'MS1'!$B$2:$L$91,5)),"")</f>
        <v/>
      </c>
      <c r="AA31" s="133" t="str">
        <f>IFERROR(IF('MS-Chieu'!AA30="CC","CC",VLOOKUP('MS-Chieu'!AA30,'MS1'!$B$2:$L$91,5)),"")</f>
        <v/>
      </c>
      <c r="AB31" s="133" t="str">
        <f>IFERROR(IF('MS-Chieu'!AB30="CC","CC",VLOOKUP('MS-Chieu'!AB30,'MS1'!$B$2:$L$91,5)),"")</f>
        <v/>
      </c>
      <c r="AC31" s="133" t="str">
        <f>IFERROR(IF('MS-Chieu'!AC30="CC","CC",VLOOKUP('MS-Chieu'!AC30,'MS1'!$B$2:$L$91,5)),"")</f>
        <v/>
      </c>
      <c r="AD31" s="133" t="str">
        <f>IFERROR(IF('MS-Chieu'!AD30="CC","CC",VLOOKUP('MS-Chieu'!AD30,'MS1'!$B$2:$L$91,5)),"")</f>
        <v/>
      </c>
      <c r="AE31" s="133" t="str">
        <f>IFERROR(IF('MS-Chieu'!AE30="CC","CC",VLOOKUP('MS-Chieu'!AE30,'MS1'!$B$2:$L$91,5)),"")</f>
        <v/>
      </c>
      <c r="AF31" s="133" t="str">
        <f>IFERROR(IF('MS-Chieu'!AF30="CC","CC",VLOOKUP('MS-Chieu'!AF30,'MS1'!$B$2:$L$91,5)),"")</f>
        <v/>
      </c>
      <c r="AG31" s="133" t="str">
        <f>IFERROR(IF('MS-Chieu'!AG30="CC","CC",VLOOKUP('MS-Chieu'!AG30,'MS1'!$B$2:$L$91,5)),"")</f>
        <v/>
      </c>
      <c r="AH31" s="133" t="str">
        <f>IFERROR(IF('MS-Chieu'!AH30="CC","CC",VLOOKUP('MS-Chieu'!AH30,'MS1'!$B$2:$L$91,5)),"")</f>
        <v/>
      </c>
      <c r="AI31" s="133" t="str">
        <f>IFERROR(IF('MS-Chieu'!AI30="CC","CC",VLOOKUP('MS-Chieu'!AI30,'MS1'!$B$2:$L$91,IF(PM!AI28="TN",7,IF(PM!AI28="DP",6,IF(PM!AI28="SH",8,IF(PM!AI28="NG",9, IF(PM!AI28="Y",9,5))))))),"")</f>
        <v/>
      </c>
      <c r="AJ31" s="132" t="str">
        <f>IF('MS-Chieu'!AJ30&lt;&gt;"",VLOOKUP('MS-Chieu'!AJ30,'MS2'!$B$2:$F$95,5),"")</f>
        <v/>
      </c>
    </row>
    <row r="32" spans="1:36" ht="16.149999999999999" customHeight="1" x14ac:dyDescent="0.25">
      <c r="A32" s="90"/>
      <c r="B32" s="91">
        <v>1</v>
      </c>
      <c r="C32" s="136" t="str">
        <f>IFERROR(IF('MS-Chieu'!C31="CC","CC",VLOOKUP('MS-Chieu'!C31,'MS1'!$B$2:$L$91,5)),"")</f>
        <v/>
      </c>
      <c r="D32" s="136" t="str">
        <f>IFERROR(IF('MS-Chieu'!D31="CC","CC",VLOOKUP('MS-Chieu'!D31,'MS1'!$B$2:$L$91,5)),"")</f>
        <v/>
      </c>
      <c r="E32" s="136" t="str">
        <f>IFERROR(IF('MS-Chieu'!E31="CC","CC",VLOOKUP('MS-Chieu'!E31,'MS1'!$B$2:$L$91,5)),"")</f>
        <v/>
      </c>
      <c r="F32" s="136" t="str">
        <f>IFERROR(IF('MS-Chieu'!F31="CC","CC",VLOOKUP('MS-Chieu'!F31,'MS1'!$B$2:$L$91,5)),"")</f>
        <v/>
      </c>
      <c r="G32" s="136" t="str">
        <f>IFERROR(IF('MS-Chieu'!G31="CC","CC",VLOOKUP('MS-Chieu'!G31,'MS1'!$B$2:$L$91,5)),"")</f>
        <v/>
      </c>
      <c r="H32" s="136" t="str">
        <f>IFERROR(IF('MS-Chieu'!H31="CC","CC",VLOOKUP('MS-Chieu'!H31,'MS1'!$B$2:$L$91,5)),"")</f>
        <v/>
      </c>
      <c r="I32" s="136" t="str">
        <f>IFERROR(IF('MS-Chieu'!I31="CC","CC",VLOOKUP('MS-Chieu'!I31,'MS1'!$B$2:$L$91,5)),"")</f>
        <v/>
      </c>
      <c r="J32" s="136" t="str">
        <f>IFERROR(IF('MS-Chieu'!J31="CC","CC",VLOOKUP('MS-Chieu'!J31,'MS1'!$B$2:$L$91,5)),"")</f>
        <v/>
      </c>
      <c r="K32" s="136" t="str">
        <f>IFERROR(IF('MS-Chieu'!K31="CC","CC",VLOOKUP('MS-Chieu'!K31,'MS1'!$B$2:$L$91,5)),"")</f>
        <v/>
      </c>
      <c r="L32" s="136" t="str">
        <f>IFERROR(IF('MS-Chieu'!L31="CC","CC",VLOOKUP('MS-Chieu'!L31,'MS1'!$B$2:$L$91,5)),"")</f>
        <v/>
      </c>
      <c r="M32" s="136" t="str">
        <f>IFERROR(IF('MS-Chieu'!M31="CC","CC",VLOOKUP('MS-Chieu'!M31,'MS1'!$B$2:$L$91,5)),"")</f>
        <v/>
      </c>
      <c r="N32" s="136" t="str">
        <f>IFERROR(IF('MS-Chieu'!N31="CC","CC",VLOOKUP('MS-Chieu'!N31,'MS1'!$B$2:$L$91,5)),"")</f>
        <v/>
      </c>
      <c r="O32" s="136" t="str">
        <f>IFERROR(IF('MS-Chieu'!O31="CC","CC",VLOOKUP('MS-Chieu'!O31,'MS1'!$B$2:$L$91,5)),"")</f>
        <v/>
      </c>
      <c r="P32" s="136" t="str">
        <f>IFERROR(IF('MS-Chieu'!P31="CC","CC",VLOOKUP('MS-Chieu'!P31,'MS1'!$B$2:$L$91,5)),"")</f>
        <v/>
      </c>
      <c r="Q32" s="137" t="str">
        <f>IFERROR(IF('MS-Chieu'!Q31="CC","CC",VLOOKUP('MS-Chieu'!Q31,'MS1'!$B$2:$L$91,5)),"")</f>
        <v/>
      </c>
      <c r="R32" s="138" t="str">
        <f>IFERROR(IF('MS-Chieu'!R31="CC","CC",VLOOKUP('MS-Chieu'!R31,'MS1'!$B$2:$L$91,5)),"")</f>
        <v/>
      </c>
      <c r="S32" s="136" t="str">
        <f>IFERROR(IF('MS-Chieu'!S31="CC","CC",VLOOKUP('MS-Chieu'!S31,'MS1'!$B$2:$L$91,5)),"")</f>
        <v/>
      </c>
      <c r="T32" s="136" t="str">
        <f>IFERROR(IF('MS-Chieu'!T31="CC","CC",VLOOKUP('MS-Chieu'!T31,'MS1'!$B$2:$L$91,5)),"")</f>
        <v/>
      </c>
      <c r="U32" s="136" t="str">
        <f>IFERROR(IF('MS-Chieu'!U31="CC","CC",VLOOKUP('MS-Chieu'!U31,'MS1'!$B$2:$L$91,5)),"")</f>
        <v/>
      </c>
      <c r="V32" s="136" t="str">
        <f>IFERROR(IF('MS-Chieu'!V31="CC","CC",VLOOKUP('MS-Chieu'!V31,'MS1'!$B$2:$L$91,5)),"")</f>
        <v/>
      </c>
      <c r="W32" s="136" t="str">
        <f>IFERROR(IF('MS-Chieu'!W31="CC","CC",VLOOKUP('MS-Chieu'!W31,'MS1'!$B$2:$L$91,5)),"")</f>
        <v/>
      </c>
      <c r="X32" s="136" t="str">
        <f>IFERROR(IF('MS-Chieu'!X31="CC","CC",VLOOKUP('MS-Chieu'!X31,'MS1'!$B$2:$L$91,5)),"")</f>
        <v/>
      </c>
      <c r="Y32" s="136" t="str">
        <f>IFERROR(IF('MS-Chieu'!Y31="CC","CC",VLOOKUP('MS-Chieu'!Y31,'MS1'!$B$2:$L$91,5)),"")</f>
        <v/>
      </c>
      <c r="Z32" s="136" t="str">
        <f>IFERROR(IF('MS-Chieu'!Z31="CC","CC",VLOOKUP('MS-Chieu'!Z31,'MS1'!$B$2:$L$91,5)),"")</f>
        <v/>
      </c>
      <c r="AA32" s="136" t="str">
        <f>IFERROR(IF('MS-Chieu'!AA31="CC","CC",VLOOKUP('MS-Chieu'!AA31,'MS1'!$B$2:$L$91,5)),"")</f>
        <v/>
      </c>
      <c r="AB32" s="136" t="str">
        <f>IFERROR(IF('MS-Chieu'!AB31="CC","CC",VLOOKUP('MS-Chieu'!AB31,'MS1'!$B$2:$L$91,5)),"")</f>
        <v/>
      </c>
      <c r="AC32" s="136" t="str">
        <f>IFERROR(IF('MS-Chieu'!AC31="CC","CC",VLOOKUP('MS-Chieu'!AC31,'MS1'!$B$2:$L$91,5)),"")</f>
        <v/>
      </c>
      <c r="AD32" s="136" t="str">
        <f>IFERROR(IF('MS-Chieu'!AD31="CC","CC",VLOOKUP('MS-Chieu'!AD31,'MS1'!$B$2:$L$91,5)),"")</f>
        <v/>
      </c>
      <c r="AE32" s="136" t="str">
        <f>IFERROR(IF('MS-Chieu'!AE31="CC","CC",VLOOKUP('MS-Chieu'!AE31,'MS1'!$B$2:$L$91,5)),"")</f>
        <v/>
      </c>
      <c r="AF32" s="136" t="str">
        <f>IFERROR(IF('MS-Chieu'!AF31="CC","CC",VLOOKUP('MS-Chieu'!AF31,'MS1'!$B$2:$L$91,5)),"")</f>
        <v/>
      </c>
      <c r="AG32" s="136" t="str">
        <f>IFERROR(IF('MS-Chieu'!AG31="CC","CC",VLOOKUP('MS-Chieu'!AG31,'MS1'!$B$2:$L$91,5)),"")</f>
        <v/>
      </c>
      <c r="AH32" s="136" t="str">
        <f>IFERROR(IF('MS-Chieu'!AH31="CC","CC",VLOOKUP('MS-Chieu'!AH31,'MS1'!$B$2:$L$91,5)),"")</f>
        <v/>
      </c>
      <c r="AI32" s="136" t="str">
        <f>IFERROR(IF('MS-Chieu'!AI31="CC","CC",VLOOKUP('MS-Chieu'!AI31,'MS1'!$B$2:$L$91,IF(PM!AI29="TN",7,IF(PM!AI29="DP",6,IF(PM!AI29="SH",8,IF(PM!AI29="NG",9, IF(PM!AI29="Y",9,5))))))),"")</f>
        <v/>
      </c>
      <c r="AJ32" s="132" t="str">
        <f>IF(LEFT('MS-Chieu'!AJ31,3)="SH:","SH:"&amp;VLOOKUP(RIGHT('MS-Chieu'!AJ31,LEN('MS-Chieu'!AJ31)-3),'MS2'!$B$2:$F$95,3),IF('MS-Chieu'!AJ31&lt;&gt;"",VLOOKUP('MS-Chieu'!AJ31,'MS2'!$B$2:$F$95,5),""))</f>
        <v/>
      </c>
    </row>
    <row r="33" spans="1:36" ht="16.149999999999999" customHeight="1" x14ac:dyDescent="0.25">
      <c r="A33" s="97"/>
      <c r="B33" s="98">
        <v>2</v>
      </c>
      <c r="C33" s="129" t="str">
        <f>IFERROR(IF('MS-Chieu'!C32="CC","CC",VLOOKUP('MS-Chieu'!C32,'MS1'!$B$2:$L$91,5)),"")</f>
        <v/>
      </c>
      <c r="D33" s="129" t="str">
        <f>IFERROR(IF('MS-Chieu'!D32="CC","CC",VLOOKUP('MS-Chieu'!D32,'MS1'!$B$2:$L$91,5)),"")</f>
        <v/>
      </c>
      <c r="E33" s="129" t="str">
        <f>IFERROR(IF('MS-Chieu'!E32="CC","CC",VLOOKUP('MS-Chieu'!E32,'MS1'!$B$2:$L$91,5)),"")</f>
        <v/>
      </c>
      <c r="F33" s="129" t="str">
        <f>IFERROR(IF('MS-Chieu'!F32="CC","CC",VLOOKUP('MS-Chieu'!F32,'MS1'!$B$2:$L$91,5)),"")</f>
        <v/>
      </c>
      <c r="G33" s="129" t="str">
        <f>IFERROR(IF('MS-Chieu'!G32="CC","CC",VLOOKUP('MS-Chieu'!G32,'MS1'!$B$2:$L$91,5)),"")</f>
        <v/>
      </c>
      <c r="H33" s="129" t="str">
        <f>IFERROR(IF('MS-Chieu'!H32="CC","CC",VLOOKUP('MS-Chieu'!H32,'MS1'!$B$2:$L$91,5)),"")</f>
        <v/>
      </c>
      <c r="I33" s="129" t="str">
        <f>IFERROR(IF('MS-Chieu'!I32="CC","CC",VLOOKUP('MS-Chieu'!I32,'MS1'!$B$2:$L$91,5)),"")</f>
        <v/>
      </c>
      <c r="J33" s="129" t="str">
        <f>IFERROR(IF('MS-Chieu'!J32="CC","CC",VLOOKUP('MS-Chieu'!J32,'MS1'!$B$2:$L$91,5)),"")</f>
        <v/>
      </c>
      <c r="K33" s="129" t="str">
        <f>IFERROR(IF('MS-Chieu'!K32="CC","CC",VLOOKUP('MS-Chieu'!K32,'MS1'!$B$2:$L$91,5)),"")</f>
        <v/>
      </c>
      <c r="L33" s="129" t="str">
        <f>IFERROR(IF('MS-Chieu'!L32="CC","CC",VLOOKUP('MS-Chieu'!L32,'MS1'!$B$2:$L$91,5)),"")</f>
        <v/>
      </c>
      <c r="M33" s="129" t="str">
        <f>IFERROR(IF('MS-Chieu'!M32="CC","CC",VLOOKUP('MS-Chieu'!M32,'MS1'!$B$2:$L$91,5)),"")</f>
        <v/>
      </c>
      <c r="N33" s="129" t="str">
        <f>IFERROR(IF('MS-Chieu'!N32="CC","CC",VLOOKUP('MS-Chieu'!N32,'MS1'!$B$2:$L$91,5)),"")</f>
        <v/>
      </c>
      <c r="O33" s="129" t="str">
        <f>IFERROR(IF('MS-Chieu'!O32="CC","CC",VLOOKUP('MS-Chieu'!O32,'MS1'!$B$2:$L$91,5)),"")</f>
        <v/>
      </c>
      <c r="P33" s="129" t="str">
        <f>IFERROR(IF('MS-Chieu'!P32="CC","CC",VLOOKUP('MS-Chieu'!P32,'MS1'!$B$2:$L$91,5)),"")</f>
        <v/>
      </c>
      <c r="Q33" s="130" t="str">
        <f>IFERROR(IF('MS-Chieu'!Q32="CC","CC",VLOOKUP('MS-Chieu'!Q32,'MS1'!$B$2:$L$91,5)),"")</f>
        <v/>
      </c>
      <c r="R33" s="131" t="str">
        <f>IFERROR(IF('MS-Chieu'!R32="CC","CC",VLOOKUP('MS-Chieu'!R32,'MS1'!$B$2:$L$91,5)),"")</f>
        <v/>
      </c>
      <c r="S33" s="129" t="str">
        <f>IFERROR(IF('MS-Chieu'!S32="CC","CC",VLOOKUP('MS-Chieu'!S32,'MS1'!$B$2:$L$91,5)),"")</f>
        <v/>
      </c>
      <c r="T33" s="129" t="str">
        <f>IFERROR(IF('MS-Chieu'!T32="CC","CC",VLOOKUP('MS-Chieu'!T32,'MS1'!$B$2:$L$91,5)),"")</f>
        <v/>
      </c>
      <c r="U33" s="129" t="str">
        <f>IFERROR(IF('MS-Chieu'!U32="CC","CC",VLOOKUP('MS-Chieu'!U32,'MS1'!$B$2:$L$91,5)),"")</f>
        <v/>
      </c>
      <c r="V33" s="129" t="str">
        <f>IFERROR(IF('MS-Chieu'!V32="CC","CC",VLOOKUP('MS-Chieu'!V32,'MS1'!$B$2:$L$91,5)),"")</f>
        <v/>
      </c>
      <c r="W33" s="129" t="str">
        <f>IFERROR(IF('MS-Chieu'!W32="CC","CC",VLOOKUP('MS-Chieu'!W32,'MS1'!$B$2:$L$91,5)),"")</f>
        <v/>
      </c>
      <c r="X33" s="129" t="str">
        <f>IFERROR(IF('MS-Chieu'!X32="CC","CC",VLOOKUP('MS-Chieu'!X32,'MS1'!$B$2:$L$91,5)),"")</f>
        <v/>
      </c>
      <c r="Y33" s="129" t="str">
        <f>IFERROR(IF('MS-Chieu'!Y32="CC","CC",VLOOKUP('MS-Chieu'!Y32,'MS1'!$B$2:$L$91,5)),"")</f>
        <v/>
      </c>
      <c r="Z33" s="129" t="str">
        <f>IFERROR(IF('MS-Chieu'!Z32="CC","CC",VLOOKUP('MS-Chieu'!Z32,'MS1'!$B$2:$L$91,5)),"")</f>
        <v/>
      </c>
      <c r="AA33" s="129" t="str">
        <f>IFERROR(IF('MS-Chieu'!AA32="CC","CC",VLOOKUP('MS-Chieu'!AA32,'MS1'!$B$2:$L$91,5)),"")</f>
        <v/>
      </c>
      <c r="AB33" s="129" t="str">
        <f>IFERROR(IF('MS-Chieu'!AB32="CC","CC",VLOOKUP('MS-Chieu'!AB32,'MS1'!$B$2:$L$91,5)),"")</f>
        <v/>
      </c>
      <c r="AC33" s="129" t="str">
        <f>IFERROR(IF('MS-Chieu'!AC32="CC","CC",VLOOKUP('MS-Chieu'!AC32,'MS1'!$B$2:$L$91,5)),"")</f>
        <v/>
      </c>
      <c r="AD33" s="129" t="str">
        <f>IFERROR(IF('MS-Chieu'!AD32="CC","CC",VLOOKUP('MS-Chieu'!AD32,'MS1'!$B$2:$L$91,5)),"")</f>
        <v/>
      </c>
      <c r="AE33" s="129" t="str">
        <f>IFERROR(IF('MS-Chieu'!AE32="CC","CC",VLOOKUP('MS-Chieu'!AE32,'MS1'!$B$2:$L$91,5)),"")</f>
        <v/>
      </c>
      <c r="AF33" s="129" t="str">
        <f>IFERROR(IF('MS-Chieu'!AF32="CC","CC",VLOOKUP('MS-Chieu'!AF32,'MS1'!$B$2:$L$91,5)),"")</f>
        <v/>
      </c>
      <c r="AG33" s="129" t="str">
        <f>IFERROR(IF('MS-Chieu'!AG32="CC","CC",VLOOKUP('MS-Chieu'!AG32,'MS1'!$B$2:$L$91,5)),"")</f>
        <v/>
      </c>
      <c r="AH33" s="129" t="str">
        <f>IFERROR(IF('MS-Chieu'!AH32="CC","CC",VLOOKUP('MS-Chieu'!AH32,'MS1'!$B$2:$L$91,5)),"")</f>
        <v/>
      </c>
      <c r="AI33" s="129" t="str">
        <f>IFERROR(IF('MS-Chieu'!AI32="CC","CC",VLOOKUP('MS-Chieu'!AI32,'MS1'!$B$2:$L$91,IF(PM!AI30="TN",7,IF(PM!AI30="DP",6,IF(PM!AI30="SH",8,IF(PM!AI30="NG",9, IF(PM!AI30="Y",9,5))))))),"")</f>
        <v/>
      </c>
      <c r="AJ33" s="132" t="str">
        <f>IF(LEFT('MS-Chieu'!AJ32,3)="SH:","SH:"&amp;VLOOKUP(RIGHT('MS-Chieu'!AJ32,LEN('MS-Chieu'!AJ32)-3),'MS2'!$B$2:$F$95,3),IF('MS-Chieu'!AJ32&lt;&gt;"",VLOOKUP('MS-Chieu'!AJ32,'MS2'!$B$2:$F$95,5),""))</f>
        <v/>
      </c>
    </row>
    <row r="34" spans="1:36" ht="16.149999999999999" customHeight="1" x14ac:dyDescent="0.25">
      <c r="A34" s="100">
        <v>7</v>
      </c>
      <c r="B34" s="98">
        <v>3</v>
      </c>
      <c r="C34" s="129" t="str">
        <f>IFERROR(IF('MS-Chieu'!C33="CC","CC",VLOOKUP('MS-Chieu'!C33,'MS1'!$B$2:$L$91,5)),"")</f>
        <v/>
      </c>
      <c r="D34" s="129" t="str">
        <f>IFERROR(IF('MS-Chieu'!D33="CC","CC",VLOOKUP('MS-Chieu'!D33,'MS1'!$B$2:$L$91,5)),"")</f>
        <v/>
      </c>
      <c r="E34" s="129" t="str">
        <f>IFERROR(IF('MS-Chieu'!E33="CC","CC",VLOOKUP('MS-Chieu'!E33,'MS1'!$B$2:$L$91,5)),"")</f>
        <v/>
      </c>
      <c r="F34" s="129" t="str">
        <f>IFERROR(IF('MS-Chieu'!F33="CC","CC",VLOOKUP('MS-Chieu'!F33,'MS1'!$B$2:$L$91,5)),"")</f>
        <v/>
      </c>
      <c r="G34" s="129" t="str">
        <f>IFERROR(IF('MS-Chieu'!G33="CC","CC",VLOOKUP('MS-Chieu'!G33,'MS1'!$B$2:$L$91,5)),"")</f>
        <v/>
      </c>
      <c r="H34" s="129" t="str">
        <f>IFERROR(IF('MS-Chieu'!H33="CC","CC",VLOOKUP('MS-Chieu'!H33,'MS1'!$B$2:$L$91,5)),"")</f>
        <v/>
      </c>
      <c r="I34" s="129" t="str">
        <f>IFERROR(IF('MS-Chieu'!I33="CC","CC",VLOOKUP('MS-Chieu'!I33,'MS1'!$B$2:$L$91,5)),"")</f>
        <v/>
      </c>
      <c r="J34" s="129" t="str">
        <f>IFERROR(IF('MS-Chieu'!J33="CC","CC",VLOOKUP('MS-Chieu'!J33,'MS1'!$B$2:$L$91,5)),"")</f>
        <v/>
      </c>
      <c r="K34" s="129" t="str">
        <f>IFERROR(IF('MS-Chieu'!K33="CC","CC",VLOOKUP('MS-Chieu'!K33,'MS1'!$B$2:$L$91,5)),"")</f>
        <v/>
      </c>
      <c r="L34" s="129" t="str">
        <f>IFERROR(IF('MS-Chieu'!L33="CC","CC",VLOOKUP('MS-Chieu'!L33,'MS1'!$B$2:$L$91,5)),"")</f>
        <v/>
      </c>
      <c r="M34" s="129" t="str">
        <f>IFERROR(IF('MS-Chieu'!M33="CC","CC",VLOOKUP('MS-Chieu'!M33,'MS1'!$B$2:$L$91,5)),"")</f>
        <v/>
      </c>
      <c r="N34" s="129" t="str">
        <f>IFERROR(IF('MS-Chieu'!N33="CC","CC",VLOOKUP('MS-Chieu'!N33,'MS1'!$B$2:$L$91,5)),"")</f>
        <v/>
      </c>
      <c r="O34" s="129" t="str">
        <f>IFERROR(IF('MS-Chieu'!O33="CC","CC",VLOOKUP('MS-Chieu'!O33,'MS1'!$B$2:$L$91,5)),"")</f>
        <v/>
      </c>
      <c r="P34" s="129" t="str">
        <f>IFERROR(IF('MS-Chieu'!P33="CC","CC",VLOOKUP('MS-Chieu'!P33,'MS1'!$B$2:$L$91,5)),"")</f>
        <v/>
      </c>
      <c r="Q34" s="130" t="str">
        <f>IFERROR(IF('MS-Chieu'!Q33="CC","CC",VLOOKUP('MS-Chieu'!Q33,'MS1'!$B$2:$L$91,5)),"")</f>
        <v/>
      </c>
      <c r="R34" s="131" t="str">
        <f>IFERROR(IF('MS-Chieu'!R33="CC","CC",VLOOKUP('MS-Chieu'!R33,'MS1'!$B$2:$L$91,5)),"")</f>
        <v/>
      </c>
      <c r="S34" s="129" t="str">
        <f>IFERROR(IF('MS-Chieu'!S33="CC","CC",VLOOKUP('MS-Chieu'!S33,'MS1'!$B$2:$L$91,5)),"")</f>
        <v/>
      </c>
      <c r="T34" s="129" t="str">
        <f>IFERROR(IF('MS-Chieu'!T33="CC","CC",VLOOKUP('MS-Chieu'!T33,'MS1'!$B$2:$L$91,5)),"")</f>
        <v/>
      </c>
      <c r="U34" s="129" t="str">
        <f>IFERROR(IF('MS-Chieu'!U33="CC","CC",VLOOKUP('MS-Chieu'!U33,'MS1'!$B$2:$L$91,5)),"")</f>
        <v/>
      </c>
      <c r="V34" s="129" t="str">
        <f>IFERROR(IF('MS-Chieu'!V33="CC","CC",VLOOKUP('MS-Chieu'!V33,'MS1'!$B$2:$L$91,5)),"")</f>
        <v/>
      </c>
      <c r="W34" s="129" t="str">
        <f>IFERROR(IF('MS-Chieu'!W33="CC","CC",VLOOKUP('MS-Chieu'!W33,'MS1'!$B$2:$L$91,5)),"")</f>
        <v/>
      </c>
      <c r="X34" s="129" t="str">
        <f>IFERROR(IF('MS-Chieu'!X33="CC","CC",VLOOKUP('MS-Chieu'!X33,'MS1'!$B$2:$L$91,5)),"")</f>
        <v/>
      </c>
      <c r="Y34" s="129" t="str">
        <f>IFERROR(IF('MS-Chieu'!Y33="CC","CC",VLOOKUP('MS-Chieu'!Y33,'MS1'!$B$2:$L$91,5)),"")</f>
        <v/>
      </c>
      <c r="Z34" s="129" t="str">
        <f>IFERROR(IF('MS-Chieu'!Z33="CC","CC",VLOOKUP('MS-Chieu'!Z33,'MS1'!$B$2:$L$91,5)),"")</f>
        <v/>
      </c>
      <c r="AA34" s="129" t="str">
        <f>IFERROR(IF('MS-Chieu'!AA33="CC","CC",VLOOKUP('MS-Chieu'!AA33,'MS1'!$B$2:$L$91,5)),"")</f>
        <v/>
      </c>
      <c r="AB34" s="129" t="str">
        <f>IFERROR(IF('MS-Chieu'!AB33="CC","CC",VLOOKUP('MS-Chieu'!AB33,'MS1'!$B$2:$L$91,5)),"")</f>
        <v/>
      </c>
      <c r="AC34" s="129" t="str">
        <f>IFERROR(IF('MS-Chieu'!AC33="CC","CC",VLOOKUP('MS-Chieu'!AC33,'MS1'!$B$2:$L$91,5)),"")</f>
        <v/>
      </c>
      <c r="AD34" s="129" t="str">
        <f>IFERROR(IF('MS-Chieu'!AD33="CC","CC",VLOOKUP('MS-Chieu'!AD33,'MS1'!$B$2:$L$91,5)),"")</f>
        <v/>
      </c>
      <c r="AE34" s="129" t="str">
        <f>IFERROR(IF('MS-Chieu'!AE33="CC","CC",VLOOKUP('MS-Chieu'!AE33,'MS1'!$B$2:$L$91,5)),"")</f>
        <v/>
      </c>
      <c r="AF34" s="129" t="str">
        <f>IFERROR(IF('MS-Chieu'!AF33="CC","CC",VLOOKUP('MS-Chieu'!AF33,'MS1'!$B$2:$L$91,5)),"")</f>
        <v/>
      </c>
      <c r="AG34" s="129" t="str">
        <f>IFERROR(IF('MS-Chieu'!AG33="CC","CC",VLOOKUP('MS-Chieu'!AG33,'MS1'!$B$2:$L$91,5)),"")</f>
        <v/>
      </c>
      <c r="AH34" s="129" t="str">
        <f>IFERROR(IF('MS-Chieu'!AH33="CC","CC",VLOOKUP('MS-Chieu'!AH33,'MS1'!$B$2:$L$91,5)),"")</f>
        <v/>
      </c>
      <c r="AI34" s="129" t="str">
        <f>IFERROR(IF('MS-Chieu'!AI33="CC","CC",VLOOKUP('MS-Chieu'!AI33,'MS1'!$B$2:$L$91,IF(PM!AI31="TN",7,IF(PM!AI31="DP",6,IF(PM!AI31="SH",8,IF(PM!AI31="NG",9, IF(PM!AI31="Y",9,5))))))),"")</f>
        <v/>
      </c>
      <c r="AJ34" s="132" t="str">
        <f>IF(LEFT('MS-Chieu'!AJ33,3)="SH:","SH:"&amp;VLOOKUP(RIGHT('MS-Chieu'!AJ33,LEN('MS-Chieu'!AJ33)-3),'MS2'!$B$2:$F$95,3),IF('MS-Chieu'!AJ33&lt;&gt;"",VLOOKUP('MS-Chieu'!AJ33,'MS2'!$B$2:$F$95,5),""))</f>
        <v/>
      </c>
    </row>
    <row r="35" spans="1:36" ht="16.149999999999999" customHeight="1" x14ac:dyDescent="0.25">
      <c r="A35" s="97"/>
      <c r="B35" s="98">
        <v>4</v>
      </c>
      <c r="C35" s="129" t="str">
        <f>IFERROR(IF('MS-Chieu'!C34="CC","CC",VLOOKUP('MS-Chieu'!C34,'MS1'!$B$2:$L$91,5)),"")</f>
        <v/>
      </c>
      <c r="D35" s="129" t="str">
        <f>IFERROR(IF('MS-Chieu'!D34="CC","CC",VLOOKUP('MS-Chieu'!D34,'MS1'!$B$2:$L$91,5)),"")</f>
        <v/>
      </c>
      <c r="E35" s="129" t="str">
        <f>IFERROR(IF('MS-Chieu'!E34="CC","CC",VLOOKUP('MS-Chieu'!E34,'MS1'!$B$2:$L$91,5)),"")</f>
        <v/>
      </c>
      <c r="F35" s="129" t="str">
        <f>IFERROR(IF('MS-Chieu'!F34="CC","CC",VLOOKUP('MS-Chieu'!F34,'MS1'!$B$2:$L$91,5)),"")</f>
        <v/>
      </c>
      <c r="G35" s="129" t="str">
        <f>IFERROR(IF('MS-Chieu'!G34="CC","CC",VLOOKUP('MS-Chieu'!G34,'MS1'!$B$2:$L$91,5)),"")</f>
        <v/>
      </c>
      <c r="H35" s="129" t="str">
        <f>IFERROR(IF('MS-Chieu'!H34="CC","CC",VLOOKUP('MS-Chieu'!H34,'MS1'!$B$2:$L$91,5)),"")</f>
        <v/>
      </c>
      <c r="I35" s="129" t="str">
        <f>IFERROR(IF('MS-Chieu'!I34="CC","CC",VLOOKUP('MS-Chieu'!I34,'MS1'!$B$2:$L$91,5)),"")</f>
        <v/>
      </c>
      <c r="J35" s="129" t="str">
        <f>IFERROR(IF('MS-Chieu'!J34="CC","CC",VLOOKUP('MS-Chieu'!J34,'MS1'!$B$2:$L$91,5)),"")</f>
        <v/>
      </c>
      <c r="K35" s="129" t="str">
        <f>IFERROR(IF('MS-Chieu'!K34="CC","CC",VLOOKUP('MS-Chieu'!K34,'MS1'!$B$2:$L$91,5)),"")</f>
        <v/>
      </c>
      <c r="L35" s="129" t="str">
        <f>IFERROR(IF('MS-Chieu'!L34="CC","CC",VLOOKUP('MS-Chieu'!L34,'MS1'!$B$2:$L$91,5)),"")</f>
        <v/>
      </c>
      <c r="M35" s="129" t="str">
        <f>IFERROR(IF('MS-Chieu'!M34="CC","CC",VLOOKUP('MS-Chieu'!M34,'MS1'!$B$2:$L$91,5)),"")</f>
        <v/>
      </c>
      <c r="N35" s="129" t="str">
        <f>IFERROR(IF('MS-Chieu'!N34="CC","CC",VLOOKUP('MS-Chieu'!N34,'MS1'!$B$2:$L$91,5)),"")</f>
        <v/>
      </c>
      <c r="O35" s="129" t="str">
        <f>IFERROR(IF('MS-Chieu'!O34="CC","CC",VLOOKUP('MS-Chieu'!O34,'MS1'!$B$2:$L$91,5)),"")</f>
        <v/>
      </c>
      <c r="P35" s="129" t="str">
        <f>IFERROR(IF('MS-Chieu'!P34="CC","CC",VLOOKUP('MS-Chieu'!P34,'MS1'!$B$2:$L$91,5)),"")</f>
        <v/>
      </c>
      <c r="Q35" s="130" t="str">
        <f>IFERROR(IF('MS-Chieu'!Q34="CC","CC",VLOOKUP('MS-Chieu'!Q34,'MS1'!$B$2:$L$91,5)),"")</f>
        <v/>
      </c>
      <c r="R35" s="131" t="str">
        <f>IFERROR(IF('MS-Chieu'!R34="CC","CC",VLOOKUP('MS-Chieu'!R34,'MS1'!$B$2:$L$91,5)),"")</f>
        <v/>
      </c>
      <c r="S35" s="129" t="str">
        <f>IFERROR(IF('MS-Chieu'!S34="CC","CC",VLOOKUP('MS-Chieu'!S34,'MS1'!$B$2:$L$91,5)),"")</f>
        <v/>
      </c>
      <c r="T35" s="129" t="str">
        <f>IFERROR(IF('MS-Chieu'!T34="CC","CC",VLOOKUP('MS-Chieu'!T34,'MS1'!$B$2:$L$91,5)),"")</f>
        <v/>
      </c>
      <c r="U35" s="129" t="str">
        <f>IFERROR(IF('MS-Chieu'!U34="CC","CC",VLOOKUP('MS-Chieu'!U34,'MS1'!$B$2:$L$91,5)),"")</f>
        <v/>
      </c>
      <c r="V35" s="129" t="str">
        <f>IFERROR(IF('MS-Chieu'!V34="CC","CC",VLOOKUP('MS-Chieu'!V34,'MS1'!$B$2:$L$91,5)),"")</f>
        <v/>
      </c>
      <c r="W35" s="129" t="str">
        <f>IFERROR(IF('MS-Chieu'!W34="CC","CC",VLOOKUP('MS-Chieu'!W34,'MS1'!$B$2:$L$91,5)),"")</f>
        <v/>
      </c>
      <c r="X35" s="129" t="str">
        <f>IFERROR(IF('MS-Chieu'!X34="CC","CC",VLOOKUP('MS-Chieu'!X34,'MS1'!$B$2:$L$91,5)),"")</f>
        <v/>
      </c>
      <c r="Y35" s="129" t="str">
        <f>IFERROR(IF('MS-Chieu'!Y34="CC","CC",VLOOKUP('MS-Chieu'!Y34,'MS1'!$B$2:$L$91,5)),"")</f>
        <v/>
      </c>
      <c r="Z35" s="129" t="str">
        <f>IFERROR(IF('MS-Chieu'!Z34="CC","CC",VLOOKUP('MS-Chieu'!Z34,'MS1'!$B$2:$L$91,5)),"")</f>
        <v/>
      </c>
      <c r="AA35" s="129" t="str">
        <f>IFERROR(IF('MS-Chieu'!AA34="CC","CC",VLOOKUP('MS-Chieu'!AA34,'MS1'!$B$2:$L$91,5)),"")</f>
        <v/>
      </c>
      <c r="AB35" s="129" t="str">
        <f>IFERROR(IF('MS-Chieu'!AB34="CC","CC",VLOOKUP('MS-Chieu'!AB34,'MS1'!$B$2:$L$91,5)),"")</f>
        <v/>
      </c>
      <c r="AC35" s="129" t="str">
        <f>IFERROR(IF('MS-Chieu'!AC34="CC","CC",VLOOKUP('MS-Chieu'!AC34,'MS1'!$B$2:$L$91,5)),"")</f>
        <v/>
      </c>
      <c r="AD35" s="129" t="str">
        <f>IFERROR(IF('MS-Chieu'!AD34="CC","CC",VLOOKUP('MS-Chieu'!AD34,'MS1'!$B$2:$L$91,5)),"")</f>
        <v/>
      </c>
      <c r="AE35" s="129" t="str">
        <f>IFERROR(IF('MS-Chieu'!AE34="CC","CC",VLOOKUP('MS-Chieu'!AE34,'MS1'!$B$2:$L$91,5)),"")</f>
        <v/>
      </c>
      <c r="AF35" s="129" t="str">
        <f>IFERROR(IF('MS-Chieu'!AF34="CC","CC",VLOOKUP('MS-Chieu'!AF34,'MS1'!$B$2:$L$91,5)),"")</f>
        <v/>
      </c>
      <c r="AG35" s="129" t="str">
        <f>IFERROR(IF('MS-Chieu'!AG34="CC","CC",VLOOKUP('MS-Chieu'!AG34,'MS1'!$B$2:$L$91,5)),"")</f>
        <v/>
      </c>
      <c r="AH35" s="129" t="str">
        <f>IFERROR(IF('MS-Chieu'!AH34="CC","CC",VLOOKUP('MS-Chieu'!AH34,'MS1'!$B$2:$L$91,5)),"")</f>
        <v/>
      </c>
      <c r="AI35" s="129" t="str">
        <f>IFERROR(IF('MS-Chieu'!AI34="CC","CC",VLOOKUP('MS-Chieu'!AI34,'MS1'!$B$2:$L$91,IF(PM!AI32="TN",7,IF(PM!AI32="DP",6,IF(PM!AI32="SH",8,IF(PM!AI32="NG",9, IF(PM!AI32="Y",9,5))))))),"")</f>
        <v/>
      </c>
      <c r="AJ35" s="132" t="str">
        <f>IF(LEFT('MS-Chieu'!AJ34,3)="SH:","SH:"&amp;VLOOKUP(RIGHT('MS-Chieu'!AJ34,LEN('MS-Chieu'!AJ34)-3),'MS2'!$B$2:$F$95,3),IF('MS-Chieu'!AJ34&lt;&gt;"",VLOOKUP('MS-Chieu'!AJ34,'MS2'!$B$2:$F$95,5),""))</f>
        <v/>
      </c>
    </row>
    <row r="36" spans="1:36" s="111" customFormat="1" ht="16.149999999999999" customHeight="1" thickBot="1" x14ac:dyDescent="0.25">
      <c r="A36" s="107"/>
      <c r="B36" s="108">
        <v>5</v>
      </c>
      <c r="C36" s="139" t="str">
        <f>IFERROR(IF('MS-Chieu'!C35="CC","CC",VLOOKUP('MS-Chieu'!C35,'MS1'!$B$2:$L$91,5)),"")</f>
        <v/>
      </c>
      <c r="D36" s="139" t="str">
        <f>IFERROR(IF('MS-Chieu'!D35="CC","CC",VLOOKUP('MS-Chieu'!D35,'MS1'!$B$2:$L$91,5)),"")</f>
        <v/>
      </c>
      <c r="E36" s="139" t="str">
        <f>IFERROR(IF('MS-Chieu'!E35="CC","CC",VLOOKUP('MS-Chieu'!E35,'MS1'!$B$2:$L$91,5)),"")</f>
        <v/>
      </c>
      <c r="F36" s="139" t="str">
        <f>IFERROR(IF('MS-Chieu'!F35="CC","CC",VLOOKUP('MS-Chieu'!F35,'MS1'!$B$2:$L$91,5)),"")</f>
        <v/>
      </c>
      <c r="G36" s="139" t="str">
        <f>IFERROR(IF('MS-Chieu'!G35="CC","CC",VLOOKUP('MS-Chieu'!G35,'MS1'!$B$2:$L$91,5)),"")</f>
        <v/>
      </c>
      <c r="H36" s="139" t="str">
        <f>IFERROR(IF('MS-Chieu'!H35="CC","CC",VLOOKUP('MS-Chieu'!H35,'MS1'!$B$2:$L$91,5)),"")</f>
        <v/>
      </c>
      <c r="I36" s="139" t="str">
        <f>IFERROR(IF('MS-Chieu'!I35="CC","CC",VLOOKUP('MS-Chieu'!I35,'MS1'!$B$2:$L$91,5)),"")</f>
        <v/>
      </c>
      <c r="J36" s="139" t="str">
        <f>IFERROR(IF('MS-Chieu'!J35="CC","CC",VLOOKUP('MS-Chieu'!J35,'MS1'!$B$2:$L$91,5)),"")</f>
        <v/>
      </c>
      <c r="K36" s="139" t="str">
        <f>IFERROR(IF('MS-Chieu'!K35="CC","CC",VLOOKUP('MS-Chieu'!K35,'MS1'!$B$2:$L$91,5)),"")</f>
        <v/>
      </c>
      <c r="L36" s="139" t="str">
        <f>IFERROR(IF('MS-Chieu'!L35="CC","CC",VLOOKUP('MS-Chieu'!L35,'MS1'!$B$2:$L$91,5)),"")</f>
        <v/>
      </c>
      <c r="M36" s="139" t="str">
        <f>IFERROR(IF('MS-Chieu'!M35="CC","CC",VLOOKUP('MS-Chieu'!M35,'MS1'!$B$2:$L$91,5)),"")</f>
        <v/>
      </c>
      <c r="N36" s="139" t="str">
        <f>IFERROR(IF('MS-Chieu'!N35="CC","CC",VLOOKUP('MS-Chieu'!N35,'MS1'!$B$2:$L$91,5)),"")</f>
        <v/>
      </c>
      <c r="O36" s="139" t="str">
        <f>IFERROR(IF('MS-Chieu'!O35="CC","CC",VLOOKUP('MS-Chieu'!O35,'MS1'!$B$2:$L$91,5)),"")</f>
        <v/>
      </c>
      <c r="P36" s="139" t="str">
        <f>IFERROR(IF('MS-Chieu'!P35="CC","CC",VLOOKUP('MS-Chieu'!P35,'MS1'!$B$2:$L$91,5)),"")</f>
        <v/>
      </c>
      <c r="Q36" s="140" t="str">
        <f>IFERROR(IF('MS-Chieu'!Q35="CC","CC",VLOOKUP('MS-Chieu'!Q35,'MS1'!$B$2:$L$91,5)),"")</f>
        <v/>
      </c>
      <c r="R36" s="141" t="str">
        <f>IFERROR(IF('MS-Chieu'!R35="CC","CC",VLOOKUP('MS-Chieu'!R35,'MS1'!$B$2:$L$91,5)),"")</f>
        <v/>
      </c>
      <c r="S36" s="139" t="str">
        <f>IFERROR(IF('MS-Chieu'!S35="CC","CC",VLOOKUP('MS-Chieu'!S35,'MS1'!$B$2:$L$91,5)),"")</f>
        <v/>
      </c>
      <c r="T36" s="139" t="str">
        <f>IFERROR(IF('MS-Chieu'!T35="CC","CC",VLOOKUP('MS-Chieu'!T35,'MS1'!$B$2:$L$91,5)),"")</f>
        <v/>
      </c>
      <c r="U36" s="139" t="str">
        <f>IFERROR(IF('MS-Chieu'!U35="CC","CC",VLOOKUP('MS-Chieu'!U35,'MS1'!$B$2:$L$91,5)),"")</f>
        <v/>
      </c>
      <c r="V36" s="139" t="str">
        <f>IFERROR(IF('MS-Chieu'!V35="CC","CC",VLOOKUP('MS-Chieu'!V35,'MS1'!$B$2:$L$91,5)),"")</f>
        <v/>
      </c>
      <c r="W36" s="139" t="str">
        <f>IFERROR(IF('MS-Chieu'!W35="CC","CC",VLOOKUP('MS-Chieu'!W35,'MS1'!$B$2:$L$91,5)),"")</f>
        <v/>
      </c>
      <c r="X36" s="139" t="str">
        <f>IFERROR(IF('MS-Chieu'!X35="CC","CC",VLOOKUP('MS-Chieu'!X35,'MS1'!$B$2:$L$91,5)),"")</f>
        <v/>
      </c>
      <c r="Y36" s="139" t="str">
        <f>IFERROR(IF('MS-Chieu'!Y35="CC","CC",VLOOKUP('MS-Chieu'!Y35,'MS1'!$B$2:$L$91,5)),"")</f>
        <v/>
      </c>
      <c r="Z36" s="139" t="str">
        <f>IFERROR(IF('MS-Chieu'!Z35="CC","CC",VLOOKUP('MS-Chieu'!Z35,'MS1'!$B$2:$L$91,5)),"")</f>
        <v/>
      </c>
      <c r="AA36" s="139" t="str">
        <f>IFERROR(IF('MS-Chieu'!AA35="CC","CC",VLOOKUP('MS-Chieu'!AA35,'MS1'!$B$2:$L$91,5)),"")</f>
        <v/>
      </c>
      <c r="AB36" s="139" t="str">
        <f>IFERROR(IF('MS-Chieu'!AB35="CC","CC",VLOOKUP('MS-Chieu'!AB35,'MS1'!$B$2:$L$91,5)),"")</f>
        <v/>
      </c>
      <c r="AC36" s="139" t="str">
        <f>IFERROR(IF('MS-Chieu'!AC35="CC","CC",VLOOKUP('MS-Chieu'!AC35,'MS1'!$B$2:$L$91,5)),"")</f>
        <v/>
      </c>
      <c r="AD36" s="139" t="str">
        <f>IFERROR(IF('MS-Chieu'!AD35="CC","CC",VLOOKUP('MS-Chieu'!AD35,'MS1'!$B$2:$L$91,5)),"")</f>
        <v/>
      </c>
      <c r="AE36" s="139" t="str">
        <f>IFERROR(IF('MS-Chieu'!AE35="CC","CC",VLOOKUP('MS-Chieu'!AE35,'MS1'!$B$2:$L$91,5)),"")</f>
        <v/>
      </c>
      <c r="AF36" s="139" t="str">
        <f>IFERROR(IF('MS-Chieu'!AF35="CC","CC",VLOOKUP('MS-Chieu'!AF35,'MS1'!$B$2:$L$91,5)),"")</f>
        <v/>
      </c>
      <c r="AG36" s="139" t="str">
        <f>IFERROR(IF('MS-Chieu'!AG35="CC","CC",VLOOKUP('MS-Chieu'!AG35,'MS1'!$B$2:$L$91,5)),"")</f>
        <v/>
      </c>
      <c r="AH36" s="139" t="str">
        <f>IFERROR(IF('MS-Chieu'!AH35="CC","CC",VLOOKUP('MS-Chieu'!AH35,'MS1'!$B$2:$L$91,5)),"")</f>
        <v/>
      </c>
      <c r="AI36" s="139" t="str">
        <f>IFERROR(IF('MS-Chieu'!AI35="CC","CC",VLOOKUP('MS-Chieu'!AI35,'MS1'!$B$2:$L$91,IF(PM!AI33="TN",7,IF(PM!AI33="DP",6,IF(PM!AI33="SH",8,IF(PM!AI33="NG",9, IF(PM!AI33="Y",9,5))))))),"")</f>
        <v/>
      </c>
      <c r="AJ36" s="132" t="str">
        <f>IF(LEFT('MS-Chieu'!AJ35,3)="SH:","SH:"&amp;VLOOKUP(RIGHT('MS-Chieu'!AJ35,LEN('MS-Chieu'!AJ35)-3),'MS2'!$B$2:$F$95,3),IF('MS-Chieu'!AJ35&lt;&gt;"",VLOOKUP('MS-Chieu'!AJ35,'MS2'!$B$2:$F$95,5),""))</f>
        <v/>
      </c>
    </row>
    <row r="37" spans="1:36" x14ac:dyDescent="0.25">
      <c r="K37" s="111"/>
      <c r="N37" s="61" t="s">
        <v>39</v>
      </c>
      <c r="Q37" s="61"/>
      <c r="R37" s="61"/>
      <c r="X37" s="111"/>
      <c r="Y37" s="111"/>
      <c r="Z37" s="111"/>
      <c r="AA37" s="111"/>
      <c r="AB37" s="111"/>
      <c r="AC37" s="111"/>
      <c r="AD37" s="111"/>
      <c r="AE37" s="111"/>
      <c r="AF37" s="142" t="s">
        <v>39</v>
      </c>
      <c r="AG37" s="142"/>
      <c r="AH37" s="142"/>
      <c r="AI37" s="111"/>
      <c r="AJ37" s="143"/>
    </row>
    <row r="40" spans="1:36" x14ac:dyDescent="0.25">
      <c r="N40" s="112" t="s">
        <v>43</v>
      </c>
      <c r="Q40" s="112"/>
      <c r="R40" s="112"/>
      <c r="AF40" s="144" t="s">
        <v>44</v>
      </c>
      <c r="AG40" s="144"/>
      <c r="AH40" s="144"/>
    </row>
  </sheetData>
  <mergeCells count="9">
    <mergeCell ref="A5:A6"/>
    <mergeCell ref="AF37:AH37"/>
    <mergeCell ref="AF40:AH40"/>
    <mergeCell ref="E2:N2"/>
    <mergeCell ref="V2:AD2"/>
    <mergeCell ref="E3:N3"/>
    <mergeCell ref="O3:P3"/>
    <mergeCell ref="V3:AD3"/>
    <mergeCell ref="AF3:AG3"/>
  </mergeCells>
  <pageMargins left="0.45041666666666669" right="0.10312499999999999" top="0.19166666666666668" bottom="0.17249999999999999" header="0.31496062992126" footer="0.31496062992126"/>
  <pageSetup paperSize="9" scale="88" orientation="landscape" r:id="rId1"/>
  <colBreaks count="2" manualBreakCount="2">
    <brk id="17" max="1048575" man="1"/>
    <brk id="3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39"/>
  <sheetViews>
    <sheetView view="pageBreakPreview" zoomScale="70" zoomScaleNormal="100" zoomScaleSheetLayoutView="70" zoomScalePageLayoutView="85" workbookViewId="0">
      <selection activeCell="AC45" sqref="AC45"/>
    </sheetView>
  </sheetViews>
  <sheetFormatPr defaultColWidth="8.875" defaultRowHeight="15" x14ac:dyDescent="0.25"/>
  <cols>
    <col min="1" max="1" width="6.625" style="60" customWidth="1"/>
    <col min="2" max="2" width="5.25" style="60" customWidth="1"/>
    <col min="3" max="17" width="7.75" style="60" customWidth="1"/>
    <col min="18" max="34" width="7.25" style="60" customWidth="1"/>
    <col min="35" max="35" width="9.25" style="60" customWidth="1"/>
    <col min="36" max="36" width="2.375" style="62" customWidth="1"/>
    <col min="37" max="38" width="6.25" style="62" customWidth="1"/>
    <col min="39" max="39" width="10.5" style="146" customWidth="1"/>
    <col min="40" max="16384" width="8.875" style="60"/>
  </cols>
  <sheetData>
    <row r="1" spans="1:45" ht="19.5" customHeight="1" x14ac:dyDescent="0.25">
      <c r="A1" s="61"/>
      <c r="B1" s="61" t="s">
        <v>34</v>
      </c>
      <c r="D1" s="61"/>
      <c r="E1" s="61"/>
      <c r="F1" s="61"/>
      <c r="G1" s="62"/>
      <c r="H1" s="62"/>
      <c r="I1" s="62"/>
      <c r="J1" s="62"/>
      <c r="K1" s="62"/>
      <c r="L1" s="62"/>
      <c r="O1" s="62"/>
      <c r="P1" s="62"/>
      <c r="Q1" s="62"/>
      <c r="R1" s="62"/>
      <c r="S1" s="61" t="s">
        <v>34</v>
      </c>
      <c r="V1" s="61"/>
      <c r="W1" s="61"/>
      <c r="X1" s="61"/>
      <c r="Y1" s="62"/>
      <c r="Z1" s="62"/>
      <c r="AA1" s="62"/>
      <c r="AB1" s="62"/>
      <c r="AC1" s="62"/>
      <c r="AD1" s="62"/>
      <c r="AG1" s="62"/>
      <c r="AH1" s="112"/>
      <c r="AI1" s="112"/>
      <c r="AJ1" s="145"/>
      <c r="AK1" s="145"/>
      <c r="AM1" s="62"/>
      <c r="AN1" s="62"/>
      <c r="AO1" s="62"/>
      <c r="AP1" s="62"/>
      <c r="AQ1" s="62"/>
      <c r="AR1" s="62"/>
      <c r="AS1" s="62"/>
    </row>
    <row r="2" spans="1:45" ht="19.5" x14ac:dyDescent="0.3">
      <c r="A2" s="63"/>
      <c r="B2" s="62"/>
      <c r="C2" s="62"/>
      <c r="D2" s="62"/>
      <c r="E2" s="64" t="s">
        <v>35</v>
      </c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S2" s="68"/>
      <c r="T2" s="62"/>
      <c r="U2" s="62"/>
      <c r="V2" s="64" t="s">
        <v>35</v>
      </c>
      <c r="W2" s="64"/>
      <c r="X2" s="64"/>
      <c r="Y2" s="64"/>
      <c r="Z2" s="64"/>
      <c r="AA2" s="64"/>
      <c r="AB2" s="64"/>
      <c r="AC2" s="64"/>
      <c r="AD2" s="64"/>
      <c r="AE2" s="64"/>
      <c r="AF2" s="65"/>
      <c r="AG2" s="65"/>
      <c r="AH2" s="112"/>
      <c r="AI2" s="112"/>
      <c r="AJ2" s="145"/>
      <c r="AK2" s="145"/>
      <c r="AL2" s="65"/>
      <c r="AN2" s="65"/>
      <c r="AO2" s="65"/>
      <c r="AP2" s="68"/>
      <c r="AQ2" s="68"/>
      <c r="AR2" s="62"/>
      <c r="AS2" s="62"/>
    </row>
    <row r="3" spans="1:45" ht="21.6" customHeight="1" x14ac:dyDescent="0.3">
      <c r="A3" s="65"/>
      <c r="B3" s="65"/>
      <c r="C3" s="65"/>
      <c r="D3" s="66"/>
      <c r="E3" s="67" t="s">
        <v>566</v>
      </c>
      <c r="F3" s="67"/>
      <c r="G3" s="67"/>
      <c r="H3" s="67"/>
      <c r="I3" s="67"/>
      <c r="J3" s="67"/>
      <c r="K3" s="67"/>
      <c r="L3" s="67"/>
      <c r="M3" s="67"/>
      <c r="N3" s="68"/>
      <c r="O3" s="69" t="s">
        <v>36</v>
      </c>
      <c r="P3" s="70"/>
      <c r="S3" s="62"/>
      <c r="T3" s="65"/>
      <c r="U3" s="65"/>
      <c r="V3" s="67" t="str">
        <f>E3</f>
        <v>TỜ SỐ: I. 06, ÁP DỤNG TỪ NGÀY 14/11/2022</v>
      </c>
      <c r="W3" s="67"/>
      <c r="X3" s="67"/>
      <c r="Y3" s="67"/>
      <c r="Z3" s="67"/>
      <c r="AA3" s="67"/>
      <c r="AB3" s="67"/>
      <c r="AC3" s="67"/>
      <c r="AD3" s="67"/>
      <c r="AE3" s="67"/>
      <c r="AF3" s="69" t="s">
        <v>37</v>
      </c>
      <c r="AG3" s="70"/>
      <c r="AJ3" s="145"/>
      <c r="AN3" s="68"/>
      <c r="AO3" s="68"/>
      <c r="AP3" s="62"/>
      <c r="AQ3" s="147"/>
    </row>
    <row r="4" spans="1:45" ht="15.75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45" x14ac:dyDescent="0.25">
      <c r="A5" s="73" t="s">
        <v>38</v>
      </c>
      <c r="B5" s="148" t="s">
        <v>6</v>
      </c>
      <c r="C5" s="149" t="str">
        <f>'MS-Sang'!C4</f>
        <v>10A1</v>
      </c>
      <c r="D5" s="149" t="str">
        <f>'MS-Sang'!D4</f>
        <v>10A2</v>
      </c>
      <c r="E5" s="149" t="str">
        <f>'MS-Sang'!E4</f>
        <v>10A3</v>
      </c>
      <c r="F5" s="149" t="str">
        <f>'MS-Sang'!F4</f>
        <v>10A4</v>
      </c>
      <c r="G5" s="149" t="str">
        <f>'MS-Sang'!G4</f>
        <v>10A5</v>
      </c>
      <c r="H5" s="149" t="str">
        <f>'MS-Sang'!H4</f>
        <v>10A6</v>
      </c>
      <c r="I5" s="149" t="str">
        <f>'MS-Sang'!I4</f>
        <v>10A7</v>
      </c>
      <c r="J5" s="149" t="str">
        <f>'MS-Sang'!J4</f>
        <v>10A8</v>
      </c>
      <c r="K5" s="149" t="str">
        <f>'MS-Sang'!K4</f>
        <v>10A9</v>
      </c>
      <c r="L5" s="149" t="str">
        <f>'MS-Sang'!L4</f>
        <v>10A10</v>
      </c>
      <c r="M5" s="149" t="str">
        <f>'MS-Sang'!M4</f>
        <v>10A11</v>
      </c>
      <c r="N5" s="149" t="str">
        <f>'MS-Sang'!N4</f>
        <v>11A1</v>
      </c>
      <c r="O5" s="149" t="str">
        <f>'MS-Sang'!O4</f>
        <v>11A2</v>
      </c>
      <c r="P5" s="149" t="str">
        <f>'MS-Sang'!P4</f>
        <v>11A3</v>
      </c>
      <c r="Q5" s="150" t="str">
        <f>'MS-Sang'!Q4</f>
        <v>11A4</v>
      </c>
      <c r="R5" s="151" t="str">
        <f>'MS-Sang'!R4</f>
        <v>11A5</v>
      </c>
      <c r="S5" s="149" t="str">
        <f>'MS-Sang'!S4</f>
        <v>11A6</v>
      </c>
      <c r="T5" s="149" t="str">
        <f>'MS-Sang'!T4</f>
        <v>11A7</v>
      </c>
      <c r="U5" s="149" t="str">
        <f>'MS-Sang'!U4</f>
        <v>11A8</v>
      </c>
      <c r="V5" s="149" t="str">
        <f>'MS-Sang'!V4</f>
        <v>11A9</v>
      </c>
      <c r="W5" s="149" t="str">
        <f>'MS-Sang'!W4</f>
        <v>11A10</v>
      </c>
      <c r="X5" s="149" t="str">
        <f>'MS-Sang'!X4</f>
        <v>12A1</v>
      </c>
      <c r="Y5" s="149" t="str">
        <f>'MS-Sang'!Y4</f>
        <v>12A2</v>
      </c>
      <c r="Z5" s="149" t="str">
        <f>'MS-Sang'!Z4</f>
        <v>12A3</v>
      </c>
      <c r="AA5" s="149" t="str">
        <f>'MS-Sang'!AA4</f>
        <v>12A4</v>
      </c>
      <c r="AB5" s="149" t="str">
        <f>'MS-Sang'!AB4</f>
        <v>12A5</v>
      </c>
      <c r="AC5" s="149" t="str">
        <f>'MS-Sang'!AC4</f>
        <v>12A6</v>
      </c>
      <c r="AD5" s="149" t="str">
        <f>'MS-Sang'!AD4</f>
        <v>12A7</v>
      </c>
      <c r="AE5" s="149" t="str">
        <f>'MS-Sang'!AE4</f>
        <v>12A8</v>
      </c>
      <c r="AF5" s="149" t="str">
        <f>'MS-Sang'!AF4</f>
        <v>12A9</v>
      </c>
      <c r="AG5" s="149" t="str">
        <f>'MS-Sang'!AG4</f>
        <v>12A10</v>
      </c>
      <c r="AH5" s="150" t="str">
        <f>'MS-Sang'!AH4</f>
        <v>12A11</v>
      </c>
      <c r="AI5" s="152" t="s">
        <v>45</v>
      </c>
      <c r="AJ5" s="153"/>
      <c r="AK5" s="154"/>
      <c r="AL5" s="154"/>
      <c r="AM5" s="155"/>
    </row>
    <row r="6" spans="1:45" ht="3" hidden="1" customHeight="1" thickBot="1" x14ac:dyDescent="0.3">
      <c r="A6" s="119"/>
      <c r="B6" s="156">
        <v>1</v>
      </c>
      <c r="C6" s="157">
        <f>'MS-Sang'!C5</f>
        <v>2</v>
      </c>
      <c r="D6" s="157">
        <f>'MS-Sang'!D5</f>
        <v>3</v>
      </c>
      <c r="E6" s="157">
        <f>'MS-Sang'!E5</f>
        <v>4</v>
      </c>
      <c r="F6" s="157">
        <f>'MS-Sang'!F5</f>
        <v>5</v>
      </c>
      <c r="G6" s="157">
        <f>'MS-Sang'!G5</f>
        <v>6</v>
      </c>
      <c r="H6" s="157">
        <f>'MS-Sang'!H5</f>
        <v>7</v>
      </c>
      <c r="I6" s="157">
        <f>'MS-Sang'!I5</f>
        <v>8</v>
      </c>
      <c r="J6" s="157">
        <f>'MS-Sang'!J5</f>
        <v>9</v>
      </c>
      <c r="K6" s="157">
        <f>'MS-Sang'!K5</f>
        <v>10</v>
      </c>
      <c r="L6" s="157">
        <f>'MS-Sang'!L5</f>
        <v>11</v>
      </c>
      <c r="M6" s="157">
        <f>'MS-Sang'!M5</f>
        <v>12</v>
      </c>
      <c r="N6" s="157">
        <f>'MS-Sang'!N5</f>
        <v>13</v>
      </c>
      <c r="O6" s="157">
        <f>'MS-Sang'!O5</f>
        <v>14</v>
      </c>
      <c r="P6" s="157">
        <f>'MS-Sang'!P5</f>
        <v>15</v>
      </c>
      <c r="Q6" s="158">
        <f>'MS-Sang'!Q5</f>
        <v>16</v>
      </c>
      <c r="R6" s="159">
        <f>'MS-Sang'!R5</f>
        <v>17</v>
      </c>
      <c r="S6" s="157">
        <f>'MS-Sang'!S5</f>
        <v>18</v>
      </c>
      <c r="T6" s="157">
        <f>'MS-Sang'!T5</f>
        <v>19</v>
      </c>
      <c r="U6" s="157">
        <f>'MS-Sang'!U5</f>
        <v>20</v>
      </c>
      <c r="V6" s="157">
        <f>'MS-Sang'!V5</f>
        <v>21</v>
      </c>
      <c r="W6" s="157">
        <f>'MS-Sang'!W5</f>
        <v>22</v>
      </c>
      <c r="X6" s="157">
        <f>'MS-Sang'!X5</f>
        <v>23</v>
      </c>
      <c r="Y6" s="157">
        <f>'MS-Sang'!Y5</f>
        <v>24</v>
      </c>
      <c r="Z6" s="157">
        <f>'MS-Sang'!Z5</f>
        <v>25</v>
      </c>
      <c r="AA6" s="157">
        <f>'MS-Sang'!AA5</f>
        <v>26</v>
      </c>
      <c r="AB6" s="157">
        <f>'MS-Sang'!AB5</f>
        <v>27</v>
      </c>
      <c r="AC6" s="157">
        <f>'MS-Sang'!AC5</f>
        <v>28</v>
      </c>
      <c r="AD6" s="157">
        <f>'MS-Sang'!AD5</f>
        <v>29</v>
      </c>
      <c r="AE6" s="157">
        <f>'MS-Sang'!AE5</f>
        <v>30</v>
      </c>
      <c r="AF6" s="157">
        <f>'MS-Sang'!AF5</f>
        <v>31</v>
      </c>
      <c r="AG6" s="157">
        <f>'MS-Sang'!AG5</f>
        <v>32</v>
      </c>
      <c r="AH6" s="158">
        <f>'MS-Sang'!AH5</f>
        <v>33</v>
      </c>
      <c r="AI6" s="160"/>
      <c r="AJ6" s="161">
        <f>'MS-Sang'!AJ5</f>
        <v>0</v>
      </c>
      <c r="AK6" s="162"/>
      <c r="AL6" s="162"/>
      <c r="AM6" s="155"/>
    </row>
    <row r="7" spans="1:45" s="170" customFormat="1" ht="15.6" customHeight="1" x14ac:dyDescent="0.25">
      <c r="A7" s="123"/>
      <c r="B7" s="163">
        <v>1</v>
      </c>
      <c r="C7" s="164" t="str">
        <f>IF('MS-Sang'!C6&lt;&gt;"",'MS-Sang'!C6,"")</f>
        <v>CC</v>
      </c>
      <c r="D7" s="164" t="str">
        <f>IF('MS-Sang'!D6&lt;&gt;"",'MS-Sang'!D6,"")</f>
        <v>CC</v>
      </c>
      <c r="E7" s="164" t="str">
        <f>IF('MS-Sang'!E6&lt;&gt;"",'MS-Sang'!E6,"")</f>
        <v>CC</v>
      </c>
      <c r="F7" s="164" t="str">
        <f>IF('MS-Sang'!F6&lt;&gt;"",'MS-Sang'!F6,"")</f>
        <v>CC</v>
      </c>
      <c r="G7" s="164" t="str">
        <f>IF('MS-Sang'!G6&lt;&gt;"",'MS-Sang'!G6,"")</f>
        <v>CC</v>
      </c>
      <c r="H7" s="164" t="str">
        <f>IF('MS-Sang'!H6&lt;&gt;"",'MS-Sang'!H6,"")</f>
        <v>CC</v>
      </c>
      <c r="I7" s="164" t="str">
        <f>IF('MS-Sang'!I6&lt;&gt;"",'MS-Sang'!I6,"")</f>
        <v>CC</v>
      </c>
      <c r="J7" s="164" t="str">
        <f>IF('MS-Sang'!J6&lt;&gt;"",'MS-Sang'!J6,"")</f>
        <v>CC</v>
      </c>
      <c r="K7" s="164" t="str">
        <f>IF('MS-Sang'!K6&lt;&gt;"",'MS-Sang'!K6,"")</f>
        <v>CC</v>
      </c>
      <c r="L7" s="164" t="str">
        <f>IF('MS-Sang'!L6&lt;&gt;"",'MS-Sang'!L6,"")</f>
        <v>CC</v>
      </c>
      <c r="M7" s="164" t="str">
        <f>IF('MS-Sang'!M6&lt;&gt;"",'MS-Sang'!M6,"")</f>
        <v>CC</v>
      </c>
      <c r="N7" s="164" t="str">
        <f>IF('MS-Sang'!N6&lt;&gt;"",'MS-Sang'!N6,"")</f>
        <v>CC</v>
      </c>
      <c r="O7" s="164" t="str">
        <f>IF('MS-Sang'!O6&lt;&gt;"",'MS-Sang'!O6,"")</f>
        <v>CC</v>
      </c>
      <c r="P7" s="164" t="str">
        <f>IF('MS-Sang'!P6&lt;&gt;"",'MS-Sang'!P6,"")</f>
        <v>CC</v>
      </c>
      <c r="Q7" s="165" t="str">
        <f>IF('MS-Sang'!Q6&lt;&gt;"",'MS-Sang'!Q6,"")</f>
        <v>CC</v>
      </c>
      <c r="R7" s="166" t="str">
        <f>IF('MS-Sang'!R6&lt;&gt;"",'MS-Sang'!R6,"")</f>
        <v>CC</v>
      </c>
      <c r="S7" s="164" t="str">
        <f>IF('MS-Sang'!S6&lt;&gt;"",'MS-Sang'!S6,"")</f>
        <v>CC</v>
      </c>
      <c r="T7" s="164" t="str">
        <f>IF('MS-Sang'!T6&lt;&gt;"",'MS-Sang'!T6,"")</f>
        <v>CC</v>
      </c>
      <c r="U7" s="164" t="str">
        <f>IF('MS-Sang'!U6&lt;&gt;"",'MS-Sang'!U6,"")</f>
        <v>CC</v>
      </c>
      <c r="V7" s="164" t="str">
        <f>IF('MS-Sang'!V6&lt;&gt;"",'MS-Sang'!V6,"")</f>
        <v>CC</v>
      </c>
      <c r="W7" s="164" t="str">
        <f>IF('MS-Sang'!W6&lt;&gt;"",'MS-Sang'!W6,"")</f>
        <v>CC</v>
      </c>
      <c r="X7" s="164" t="str">
        <f>IF('MS-Sang'!X6&lt;&gt;"",'MS-Sang'!X6,"")</f>
        <v>CC</v>
      </c>
      <c r="Y7" s="164" t="str">
        <f>IF('MS-Sang'!Y6&lt;&gt;"",'MS-Sang'!Y6,"")</f>
        <v>CC</v>
      </c>
      <c r="Z7" s="164" t="str">
        <f>IF('MS-Sang'!Z6&lt;&gt;"",'MS-Sang'!Z6,"")</f>
        <v>CC</v>
      </c>
      <c r="AA7" s="164" t="str">
        <f>IF('MS-Sang'!AA6&lt;&gt;"",'MS-Sang'!AA6,"")</f>
        <v>CC</v>
      </c>
      <c r="AB7" s="164" t="str">
        <f>IF('MS-Sang'!AB6&lt;&gt;"",'MS-Sang'!AB6,"")</f>
        <v>CC</v>
      </c>
      <c r="AC7" s="164" t="str">
        <f>IF('MS-Sang'!AC6&lt;&gt;"",'MS-Sang'!AC6,"")</f>
        <v>CC</v>
      </c>
      <c r="AD7" s="164" t="str">
        <f>IF('MS-Sang'!AD6&lt;&gt;"",'MS-Sang'!AD6,"")</f>
        <v>CC</v>
      </c>
      <c r="AE7" s="164" t="str">
        <f>IF('MS-Sang'!AE6&lt;&gt;"",'MS-Sang'!AE6,"")</f>
        <v>CC</v>
      </c>
      <c r="AF7" s="164" t="str">
        <f>IF('MS-Sang'!AF6&lt;&gt;"",'MS-Sang'!AF6,"")</f>
        <v>CC</v>
      </c>
      <c r="AG7" s="164" t="str">
        <f>IF('MS-Sang'!AG6&lt;&gt;"",'MS-Sang'!AG6,"")</f>
        <v>CC</v>
      </c>
      <c r="AH7" s="165" t="str">
        <f>IF('MS-Sang'!AH6&lt;&gt;"",'MS-Sang'!AH6,"")</f>
        <v>CC</v>
      </c>
      <c r="AI7" s="167"/>
      <c r="AJ7" s="168"/>
      <c r="AK7" s="169"/>
      <c r="AL7" s="169"/>
      <c r="AM7" s="169"/>
    </row>
    <row r="8" spans="1:45" ht="15.6" customHeight="1" x14ac:dyDescent="0.25">
      <c r="A8" s="97"/>
      <c r="B8" s="171">
        <v>2</v>
      </c>
      <c r="C8" s="172" t="str">
        <f>IF('MS-Sang'!C7&lt;&gt;"",'MS-Sang'!C7,"")</f>
        <v>L7</v>
      </c>
      <c r="D8" s="172" t="str">
        <f>IF('MS-Sang'!D7&lt;&gt;"",'MS-Sang'!D7,"")</f>
        <v>L6</v>
      </c>
      <c r="E8" s="172" t="str">
        <f>IF('MS-Sang'!E7&lt;&gt;"",'MS-Sang'!E7,"")</f>
        <v>H6</v>
      </c>
      <c r="F8" s="172" t="str">
        <f>IF('MS-Sang'!F7&lt;&gt;"",'MS-Sang'!F7,"")</f>
        <v>T6</v>
      </c>
      <c r="G8" s="172" t="str">
        <f>IF('MS-Sang'!G7&lt;&gt;"",'MS-Sang'!G7,"")</f>
        <v>A4</v>
      </c>
      <c r="H8" s="172" t="str">
        <f>IF('MS-Sang'!H7&lt;&gt;"",'MS-Sang'!H7,"")</f>
        <v>D1</v>
      </c>
      <c r="I8" s="172" t="str">
        <f>IF('MS-Sang'!I7&lt;&gt;"",'MS-Sang'!I7,"")</f>
        <v>V6</v>
      </c>
      <c r="J8" s="172" t="str">
        <f>IF('MS-Sang'!J7&lt;&gt;"",'MS-Sang'!J7,"")</f>
        <v>G3</v>
      </c>
      <c r="K8" s="172" t="str">
        <f>IF('MS-Sang'!K7&lt;&gt;"",'MS-Sang'!K7,"")</f>
        <v>S4</v>
      </c>
      <c r="L8" s="172" t="str">
        <f>IF('MS-Sang'!L7&lt;&gt;"",'MS-Sang'!L7,"")</f>
        <v>G2</v>
      </c>
      <c r="M8" s="172" t="str">
        <f>IF('MS-Sang'!M7&lt;&gt;"",'MS-Sang'!M7,"")</f>
        <v>V8</v>
      </c>
      <c r="N8" s="172" t="str">
        <f>IF('MS-Sang'!N7&lt;&gt;"",'MS-Sang'!N7,"")</f>
        <v>H2</v>
      </c>
      <c r="O8" s="172" t="str">
        <f>IF('MS-Sang'!O7&lt;&gt;"",'MS-Sang'!O7,"")</f>
        <v>H3</v>
      </c>
      <c r="P8" s="172" t="str">
        <f>IF('MS-Sang'!P7&lt;&gt;"",'MS-Sang'!P7,"")</f>
        <v>Ti3</v>
      </c>
      <c r="Q8" s="173" t="str">
        <f>IF('MS-Sang'!Q7&lt;&gt;"",'MS-Sang'!Q7,"")</f>
        <v>Si3</v>
      </c>
      <c r="R8" s="174" t="str">
        <f>IF('MS-Sang'!R7&lt;&gt;"",'MS-Sang'!R7,"")</f>
        <v>H4</v>
      </c>
      <c r="S8" s="172" t="str">
        <f>IF('MS-Sang'!S7&lt;&gt;"",'MS-Sang'!S7,"")</f>
        <v>T5</v>
      </c>
      <c r="T8" s="172" t="str">
        <f>IF('MS-Sang'!T7&lt;&gt;"",'MS-Sang'!T7,"")</f>
        <v>S2</v>
      </c>
      <c r="U8" s="172" t="str">
        <f>IF('MS-Sang'!U7&lt;&gt;"",'MS-Sang'!U7,"")</f>
        <v>T11</v>
      </c>
      <c r="V8" s="172" t="str">
        <f>IF('MS-Sang'!V7&lt;&gt;"",'MS-Sang'!V7,"")</f>
        <v>V11</v>
      </c>
      <c r="W8" s="172" t="str">
        <f>IF('MS-Sang'!W7&lt;&gt;"",'MS-Sang'!W7,"")</f>
        <v>A6</v>
      </c>
      <c r="X8" s="172" t="str">
        <f>IF('MS-Sang'!X7&lt;&gt;"",'MS-Sang'!X7,"")</f>
        <v>L4</v>
      </c>
      <c r="Y8" s="172" t="str">
        <f>IF('MS-Sang'!Y7&lt;&gt;"",'MS-Sang'!Y7,"")</f>
        <v>Si5</v>
      </c>
      <c r="Z8" s="172" t="str">
        <f>IF('MS-Sang'!Z7&lt;&gt;"",'MS-Sang'!Z7,"")</f>
        <v>Ti1</v>
      </c>
      <c r="AA8" s="172" t="str">
        <f>IF('MS-Sang'!AA7&lt;&gt;"",'MS-Sang'!AA7,"")</f>
        <v>A2</v>
      </c>
      <c r="AB8" s="172" t="str">
        <f>IF('MS-Sang'!AB7&lt;&gt;"",'MS-Sang'!AB7,"")</f>
        <v>D2</v>
      </c>
      <c r="AC8" s="172" t="str">
        <f>IF('MS-Sang'!AC7&lt;&gt;"",'MS-Sang'!AC7,"")</f>
        <v>Ti5</v>
      </c>
      <c r="AD8" s="172" t="str">
        <f>IF('MS-Sang'!AD7&lt;&gt;"",'MS-Sang'!AD7,"")</f>
        <v>V2</v>
      </c>
      <c r="AE8" s="172" t="str">
        <f>IF('MS-Sang'!AE7&lt;&gt;"",'MS-Sang'!AE7,"")</f>
        <v>D3</v>
      </c>
      <c r="AF8" s="172" t="str">
        <f>IF('MS-Sang'!AF7&lt;&gt;"",'MS-Sang'!AF7,"")</f>
        <v>L8</v>
      </c>
      <c r="AG8" s="172" t="str">
        <f>IF('MS-Sang'!AG7&lt;&gt;"",'MS-Sang'!AG7,"")</f>
        <v>T1</v>
      </c>
      <c r="AH8" s="173" t="str">
        <f>IF('MS-Sang'!AH7&lt;&gt;"",'MS-Sang'!AH7,"")</f>
        <v>A1</v>
      </c>
      <c r="AI8" s="175" t="s">
        <v>46</v>
      </c>
      <c r="AJ8" s="176" t="str">
        <f>IF('MS-Sang'!AJ7&lt;&gt;"",'MS-Sang'!AJ7,"")</f>
        <v/>
      </c>
      <c r="AK8" s="177"/>
      <c r="AL8" s="177"/>
      <c r="AM8" s="178"/>
    </row>
    <row r="9" spans="1:45" ht="15.6" customHeight="1" x14ac:dyDescent="0.25">
      <c r="A9" s="100">
        <v>2</v>
      </c>
      <c r="B9" s="171">
        <v>3</v>
      </c>
      <c r="C9" s="172" t="str">
        <f>IF('MS-Sang'!C8&lt;&gt;"",'MS-Sang'!C8,"")</f>
        <v>Ti3</v>
      </c>
      <c r="D9" s="172" t="str">
        <f>IF('MS-Sang'!D8&lt;&gt;"",'MS-Sang'!D8,"")</f>
        <v>L6</v>
      </c>
      <c r="E9" s="172" t="str">
        <f>IF('MS-Sang'!E8&lt;&gt;"",'MS-Sang'!E8,"")</f>
        <v>T7</v>
      </c>
      <c r="F9" s="172" t="str">
        <f>IF('MS-Sang'!F8&lt;&gt;"",'MS-Sang'!F8,"")</f>
        <v>T6</v>
      </c>
      <c r="G9" s="172" t="str">
        <f>IF('MS-Sang'!G8&lt;&gt;"",'MS-Sang'!G8,"")</f>
        <v>T3</v>
      </c>
      <c r="H9" s="172" t="str">
        <f>IF('MS-Sang'!H8&lt;&gt;"",'MS-Sang'!H8,"")</f>
        <v>S1</v>
      </c>
      <c r="I9" s="172" t="str">
        <f>IF('MS-Sang'!I8&lt;&gt;"",'MS-Sang'!I8,"")</f>
        <v>G1</v>
      </c>
      <c r="J9" s="172" t="str">
        <f>IF('MS-Sang'!J8&lt;&gt;"",'MS-Sang'!J8,"")</f>
        <v>S4</v>
      </c>
      <c r="K9" s="172" t="str">
        <f>IF('MS-Sang'!K8&lt;&gt;"",'MS-Sang'!K8,"")</f>
        <v>V4</v>
      </c>
      <c r="L9" s="172" t="str">
        <f>IF('MS-Sang'!L8&lt;&gt;"",'MS-Sang'!L8,"")</f>
        <v>S3</v>
      </c>
      <c r="M9" s="172" t="str">
        <f>IF('MS-Sang'!M8&lt;&gt;"",'MS-Sang'!M8,"")</f>
        <v>V8</v>
      </c>
      <c r="N9" s="172" t="str">
        <f>IF('MS-Sang'!N8&lt;&gt;"",'MS-Sang'!N8,"")</f>
        <v>L5</v>
      </c>
      <c r="O9" s="172" t="str">
        <f>IF('MS-Sang'!O8&lt;&gt;"",'MS-Sang'!O8,"")</f>
        <v>A7</v>
      </c>
      <c r="P9" s="172" t="str">
        <f>IF('MS-Sang'!P8&lt;&gt;"",'MS-Sang'!P8,"")</f>
        <v>G2</v>
      </c>
      <c r="Q9" s="173" t="str">
        <f>IF('MS-Sang'!Q8&lt;&gt;"",'MS-Sang'!Q8,"")</f>
        <v>V13</v>
      </c>
      <c r="R9" s="174" t="str">
        <f>IF('MS-Sang'!R8&lt;&gt;"",'MS-Sang'!R8,"")</f>
        <v>D2</v>
      </c>
      <c r="S9" s="172" t="str">
        <f>IF('MS-Sang'!S8&lt;&gt;"",'MS-Sang'!S8,"")</f>
        <v>A5</v>
      </c>
      <c r="T9" s="172" t="str">
        <f>IF('MS-Sang'!T8&lt;&gt;"",'MS-Sang'!T8,"")</f>
        <v>A6</v>
      </c>
      <c r="U9" s="172" t="str">
        <f>IF('MS-Sang'!U8&lt;&gt;"",'MS-Sang'!U8,"")</f>
        <v>K1</v>
      </c>
      <c r="V9" s="172" t="str">
        <f>IF('MS-Sang'!V8&lt;&gt;"",'MS-Sang'!V8,"")</f>
        <v>T9</v>
      </c>
      <c r="W9" s="172" t="str">
        <f>IF('MS-Sang'!W8&lt;&gt;"",'MS-Sang'!W8,"")</f>
        <v>Si5</v>
      </c>
      <c r="X9" s="172" t="str">
        <f>IF('MS-Sang'!X8&lt;&gt;"",'MS-Sang'!X8,"")</f>
        <v>L4</v>
      </c>
      <c r="Y9" s="172" t="str">
        <f>IF('MS-Sang'!Y8&lt;&gt;"",'MS-Sang'!Y8,"")</f>
        <v>Ti1</v>
      </c>
      <c r="Z9" s="172" t="str">
        <f>IF('MS-Sang'!Z8&lt;&gt;"",'MS-Sang'!Z8,"")</f>
        <v>T10</v>
      </c>
      <c r="AA9" s="172" t="str">
        <f>IF('MS-Sang'!AA8&lt;&gt;"",'MS-Sang'!AA8,"")</f>
        <v>Si1</v>
      </c>
      <c r="AB9" s="172" t="str">
        <f>IF('MS-Sang'!AB8&lt;&gt;"",'MS-Sang'!AB8,"")</f>
        <v>L2</v>
      </c>
      <c r="AC9" s="172" t="str">
        <f>IF('MS-Sang'!AC8&lt;&gt;"",'MS-Sang'!AC8,"")</f>
        <v>H4</v>
      </c>
      <c r="AD9" s="172" t="str">
        <f>IF('MS-Sang'!AD8&lt;&gt;"",'MS-Sang'!AD8,"")</f>
        <v>Si4</v>
      </c>
      <c r="AE9" s="172" t="str">
        <f>IF('MS-Sang'!AE8&lt;&gt;"",'MS-Sang'!AE8,"")</f>
        <v>V7</v>
      </c>
      <c r="AF9" s="172" t="str">
        <f>IF('MS-Sang'!AF8&lt;&gt;"",'MS-Sang'!AF8,"")</f>
        <v>T5</v>
      </c>
      <c r="AG9" s="172" t="str">
        <f>IF('MS-Sang'!AG8&lt;&gt;"",'MS-Sang'!AG8,"")</f>
        <v>V12</v>
      </c>
      <c r="AH9" s="173" t="str">
        <f>IF('MS-Sang'!AH8&lt;&gt;"",'MS-Sang'!AH8,"")</f>
        <v>T4</v>
      </c>
      <c r="AI9" s="175" t="s">
        <v>47</v>
      </c>
      <c r="AJ9" s="176" t="str">
        <f>IF('MS-Sang'!AJ8&lt;&gt;"",'MS-Sang'!AJ8,"")</f>
        <v/>
      </c>
      <c r="AK9" s="177"/>
      <c r="AL9" s="177"/>
      <c r="AM9" s="178"/>
    </row>
    <row r="10" spans="1:45" ht="15.6" customHeight="1" x14ac:dyDescent="0.25">
      <c r="A10" s="97"/>
      <c r="B10" s="171">
        <v>4</v>
      </c>
      <c r="C10" s="172" t="str">
        <f>IF('MS-Sang'!C9&lt;&gt;"",'MS-Sang'!C9,"")</f>
        <v>V2</v>
      </c>
      <c r="D10" s="172" t="str">
        <f>IF('MS-Sang'!D9&lt;&gt;"",'MS-Sang'!D9,"")</f>
        <v>H6</v>
      </c>
      <c r="E10" s="172" t="str">
        <f>IF('MS-Sang'!E9&lt;&gt;"",'MS-Sang'!E9,"")</f>
        <v>T7</v>
      </c>
      <c r="F10" s="172" t="str">
        <f>IF('MS-Sang'!F9&lt;&gt;"",'MS-Sang'!F9,"")</f>
        <v>S1</v>
      </c>
      <c r="G10" s="172" t="str">
        <f>IF('MS-Sang'!G9&lt;&gt;"",'MS-Sang'!G9,"")</f>
        <v>T3</v>
      </c>
      <c r="H10" s="172" t="str">
        <f>IF('MS-Sang'!H9&lt;&gt;"",'MS-Sang'!H9,"")</f>
        <v>A4</v>
      </c>
      <c r="I10" s="172" t="str">
        <f>IF('MS-Sang'!I9&lt;&gt;"",'MS-Sang'!I9,"")</f>
        <v>S4</v>
      </c>
      <c r="J10" s="172" t="str">
        <f>IF('MS-Sang'!J9&lt;&gt;"",'MS-Sang'!J9,"")</f>
        <v>L7</v>
      </c>
      <c r="K10" s="172" t="str">
        <f>IF('MS-Sang'!K9&lt;&gt;"",'MS-Sang'!K9,"")</f>
        <v>A3</v>
      </c>
      <c r="L10" s="172" t="str">
        <f>IF('MS-Sang'!L9&lt;&gt;"",'MS-Sang'!L9,"")</f>
        <v>L6</v>
      </c>
      <c r="M10" s="172" t="str">
        <f>IF('MS-Sang'!M9&lt;&gt;"",'MS-Sang'!M9,"")</f>
        <v>G2</v>
      </c>
      <c r="N10" s="172" t="str">
        <f>IF('MS-Sang'!N9&lt;&gt;"",'MS-Sang'!N9,"")</f>
        <v>Si3</v>
      </c>
      <c r="O10" s="172" t="str">
        <f>IF('MS-Sang'!O9&lt;&gt;"",'MS-Sang'!O9,"")</f>
        <v>A7</v>
      </c>
      <c r="P10" s="172" t="str">
        <f>IF('MS-Sang'!P9&lt;&gt;"",'MS-Sang'!P9,"")</f>
        <v>V9</v>
      </c>
      <c r="Q10" s="173" t="str">
        <f>IF('MS-Sang'!Q9&lt;&gt;"",'MS-Sang'!Q9,"")</f>
        <v>Ti3</v>
      </c>
      <c r="R10" s="174" t="str">
        <f>IF('MS-Sang'!R9&lt;&gt;"",'MS-Sang'!R9,"")</f>
        <v>A5</v>
      </c>
      <c r="S10" s="172" t="str">
        <f>IF('MS-Sang'!S9&lt;&gt;"",'MS-Sang'!S9,"")</f>
        <v>D2</v>
      </c>
      <c r="T10" s="172" t="str">
        <f>IF('MS-Sang'!T9&lt;&gt;"",'MS-Sang'!T9,"")</f>
        <v>A6</v>
      </c>
      <c r="U10" s="172" t="str">
        <f>IF('MS-Sang'!U9&lt;&gt;"",'MS-Sang'!U9,"")</f>
        <v>V7</v>
      </c>
      <c r="V10" s="172" t="str">
        <f>IF('MS-Sang'!V9&lt;&gt;"",'MS-Sang'!V9,"")</f>
        <v>T9</v>
      </c>
      <c r="W10" s="172" t="str">
        <f>IF('MS-Sang'!W9&lt;&gt;"",'MS-Sang'!W9,"")</f>
        <v>T11</v>
      </c>
      <c r="X10" s="172" t="str">
        <f>IF('MS-Sang'!X9&lt;&gt;"",'MS-Sang'!X9,"")</f>
        <v>Ti1</v>
      </c>
      <c r="Y10" s="172" t="str">
        <f>IF('MS-Sang'!Y9&lt;&gt;"",'MS-Sang'!Y9,"")</f>
        <v>K1</v>
      </c>
      <c r="Z10" s="172" t="str">
        <f>IF('MS-Sang'!Z9&lt;&gt;"",'MS-Sang'!Z9,"")</f>
        <v>A2</v>
      </c>
      <c r="AA10" s="172" t="str">
        <f>IF('MS-Sang'!AA9&lt;&gt;"",'MS-Sang'!AA9,"")</f>
        <v>Ti5</v>
      </c>
      <c r="AB10" s="172" t="str">
        <f>IF('MS-Sang'!AB9&lt;&gt;"",'MS-Sang'!AB9,"")</f>
        <v>Si1</v>
      </c>
      <c r="AC10" s="172" t="str">
        <f>IF('MS-Sang'!AC9&lt;&gt;"",'MS-Sang'!AC9,"")</f>
        <v>T5</v>
      </c>
      <c r="AD10" s="172" t="str">
        <f>IF('MS-Sang'!AD9&lt;&gt;"",'MS-Sang'!AD9,"")</f>
        <v>D3</v>
      </c>
      <c r="AE10" s="172" t="str">
        <f>IF('MS-Sang'!AE9&lt;&gt;"",'MS-Sang'!AE9,"")</f>
        <v>S2</v>
      </c>
      <c r="AF10" s="172" t="str">
        <f>IF('MS-Sang'!AF9&lt;&gt;"",'MS-Sang'!AF9,"")</f>
        <v>A1</v>
      </c>
      <c r="AG10" s="172" t="str">
        <f>IF('MS-Sang'!AG9&lt;&gt;"",'MS-Sang'!AG9,"")</f>
        <v>V12</v>
      </c>
      <c r="AH10" s="173" t="str">
        <f>IF('MS-Sang'!AH9&lt;&gt;"",'MS-Sang'!AH9,"")</f>
        <v>T4</v>
      </c>
      <c r="AI10" s="175" t="s">
        <v>48</v>
      </c>
      <c r="AJ10" s="176" t="str">
        <f>IF('MS-Sang'!AJ9&lt;&gt;"",'MS-Sang'!AJ9,"")</f>
        <v/>
      </c>
      <c r="AK10" s="177"/>
      <c r="AL10" s="177"/>
      <c r="AM10" s="178"/>
    </row>
    <row r="11" spans="1:45" ht="15.6" customHeight="1" thickBot="1" x14ac:dyDescent="0.3">
      <c r="A11" s="101"/>
      <c r="B11" s="179">
        <v>5</v>
      </c>
      <c r="C11" s="180" t="str">
        <f>IF('MS-Sang'!C10&lt;&gt;"",'MS-Sang'!C10,"")</f>
        <v/>
      </c>
      <c r="D11" s="180" t="str">
        <f>IF('MS-Sang'!D10&lt;&gt;"",'MS-Sang'!D10,"")</f>
        <v/>
      </c>
      <c r="E11" s="180" t="str">
        <f>IF('MS-Sang'!E10&lt;&gt;"",'MS-Sang'!E10,"")</f>
        <v/>
      </c>
      <c r="F11" s="180" t="str">
        <f>IF('MS-Sang'!F10&lt;&gt;"",'MS-Sang'!F10,"")</f>
        <v/>
      </c>
      <c r="G11" s="180" t="str">
        <f>IF('MS-Sang'!G10&lt;&gt;"",'MS-Sang'!G10,"")</f>
        <v/>
      </c>
      <c r="H11" s="180" t="str">
        <f>IF('MS-Sang'!H10&lt;&gt;"",'MS-Sang'!H10,"")</f>
        <v/>
      </c>
      <c r="I11" s="180" t="str">
        <f>IF('MS-Sang'!I10&lt;&gt;"",'MS-Sang'!I10,"")</f>
        <v/>
      </c>
      <c r="J11" s="180" t="str">
        <f>IF('MS-Sang'!J10&lt;&gt;"",'MS-Sang'!J10,"")</f>
        <v/>
      </c>
      <c r="K11" s="180" t="str">
        <f>IF('MS-Sang'!K10&lt;&gt;"",'MS-Sang'!K10,"")</f>
        <v/>
      </c>
      <c r="L11" s="180" t="str">
        <f>IF('MS-Sang'!L10&lt;&gt;"",'MS-Sang'!L10,"")</f>
        <v/>
      </c>
      <c r="M11" s="180" t="str">
        <f>IF('MS-Sang'!M10&lt;&gt;"",'MS-Sang'!M10,"")</f>
        <v/>
      </c>
      <c r="N11" s="180" t="str">
        <f>IF('MS-Sang'!N10&lt;&gt;"",'MS-Sang'!N10,"")</f>
        <v/>
      </c>
      <c r="O11" s="180" t="str">
        <f>IF('MS-Sang'!O10&lt;&gt;"",'MS-Sang'!O10,"")</f>
        <v/>
      </c>
      <c r="P11" s="180" t="str">
        <f>IF('MS-Sang'!P10&lt;&gt;"",'MS-Sang'!P10,"")</f>
        <v/>
      </c>
      <c r="Q11" s="181" t="str">
        <f>IF('MS-Sang'!Q10&lt;&gt;"",'MS-Sang'!Q10,"")</f>
        <v/>
      </c>
      <c r="R11" s="182" t="str">
        <f>IF('MS-Sang'!R10&lt;&gt;"",'MS-Sang'!R10,"")</f>
        <v/>
      </c>
      <c r="S11" s="180" t="str">
        <f>IF('MS-Sang'!S10&lt;&gt;"",'MS-Sang'!S10,"")</f>
        <v/>
      </c>
      <c r="T11" s="180" t="str">
        <f>IF('MS-Sang'!T10&lt;&gt;"",'MS-Sang'!T10,"")</f>
        <v/>
      </c>
      <c r="U11" s="180" t="str">
        <f>IF('MS-Sang'!U10&lt;&gt;"",'MS-Sang'!U10,"")</f>
        <v/>
      </c>
      <c r="V11" s="180" t="str">
        <f>IF('MS-Sang'!V10&lt;&gt;"",'MS-Sang'!V10,"")</f>
        <v/>
      </c>
      <c r="W11" s="180" t="str">
        <f>IF('MS-Sang'!W10&lt;&gt;"",'MS-Sang'!W10,"")</f>
        <v/>
      </c>
      <c r="X11" s="180" t="str">
        <f>IF('MS-Sang'!X10&lt;&gt;"",'MS-Sang'!X10,"")</f>
        <v/>
      </c>
      <c r="Y11" s="180" t="str">
        <f>IF('MS-Sang'!Y10&lt;&gt;"",'MS-Sang'!Y10,"")</f>
        <v/>
      </c>
      <c r="Z11" s="180" t="str">
        <f>IF('MS-Sang'!Z10&lt;&gt;"",'MS-Sang'!Z10,"")</f>
        <v/>
      </c>
      <c r="AA11" s="180" t="str">
        <f>IF('MS-Sang'!AA10&lt;&gt;"",'MS-Sang'!AA10,"")</f>
        <v/>
      </c>
      <c r="AB11" s="180" t="str">
        <f>IF('MS-Sang'!AB10&lt;&gt;"",'MS-Sang'!AB10,"")</f>
        <v/>
      </c>
      <c r="AC11" s="180" t="str">
        <f>IF('MS-Sang'!AC10&lt;&gt;"",'MS-Sang'!AC10,"")</f>
        <v/>
      </c>
      <c r="AD11" s="180" t="str">
        <f>IF('MS-Sang'!AD10&lt;&gt;"",'MS-Sang'!AD10,"")</f>
        <v/>
      </c>
      <c r="AE11" s="180" t="str">
        <f>IF('MS-Sang'!AE10&lt;&gt;"",'MS-Sang'!AE10,"")</f>
        <v/>
      </c>
      <c r="AF11" s="180" t="str">
        <f>IF('MS-Sang'!AF10&lt;&gt;"",'MS-Sang'!AF10,"")</f>
        <v/>
      </c>
      <c r="AG11" s="180" t="str">
        <f>IF('MS-Sang'!AG10&lt;&gt;"",'MS-Sang'!AG10,"")</f>
        <v/>
      </c>
      <c r="AH11" s="181" t="str">
        <f>IF('MS-Sang'!AH10&lt;&gt;"",'MS-Sang'!AH10,"")</f>
        <v/>
      </c>
      <c r="AI11" s="175" t="s">
        <v>49</v>
      </c>
      <c r="AJ11" s="176" t="str">
        <f>IF('MS-Sang'!AJ10&lt;&gt;"",'MS-Sang'!AJ10,"")</f>
        <v/>
      </c>
      <c r="AK11" s="177"/>
      <c r="AL11" s="177"/>
      <c r="AM11" s="178"/>
    </row>
    <row r="12" spans="1:45" ht="15.6" customHeight="1" thickTop="1" x14ac:dyDescent="0.25">
      <c r="A12" s="90"/>
      <c r="B12" s="183">
        <v>1</v>
      </c>
      <c r="C12" s="184" t="str">
        <f>IF('MS-Sang'!C11&lt;&gt;"",'MS-Sang'!C11,"")</f>
        <v>T6</v>
      </c>
      <c r="D12" s="184" t="str">
        <f>IF('MS-Sang'!D11&lt;&gt;"",'MS-Sang'!D11,"")</f>
        <v>V13</v>
      </c>
      <c r="E12" s="184" t="str">
        <f>IF('MS-Sang'!E11&lt;&gt;"",'MS-Sang'!E11,"")</f>
        <v>Ti3</v>
      </c>
      <c r="F12" s="184" t="str">
        <f>IF('MS-Sang'!F11&lt;&gt;"",'MS-Sang'!F11,"")</f>
        <v>A6</v>
      </c>
      <c r="G12" s="184" t="str">
        <f>IF('MS-Sang'!G11&lt;&gt;"",'MS-Sang'!G11,"")</f>
        <v>V8</v>
      </c>
      <c r="H12" s="184" t="str">
        <f>IF('MS-Sang'!H11&lt;&gt;"",'MS-Sang'!H11,"")</f>
        <v>S1</v>
      </c>
      <c r="I12" s="184" t="str">
        <f>IF('MS-Sang'!I11&lt;&gt;"",'MS-Sang'!I11,"")</f>
        <v>Ti1</v>
      </c>
      <c r="J12" s="184" t="str">
        <f>IF('MS-Sang'!J11&lt;&gt;"",'MS-Sang'!J11,"")</f>
        <v>D3</v>
      </c>
      <c r="K12" s="184" t="str">
        <f>IF('MS-Sang'!K11&lt;&gt;"",'MS-Sang'!K11,"")</f>
        <v>T9</v>
      </c>
      <c r="L12" s="184" t="str">
        <f>IF('MS-Sang'!L11&lt;&gt;"",'MS-Sang'!L11,"")</f>
        <v>T4</v>
      </c>
      <c r="M12" s="184" t="str">
        <f>IF('MS-Sang'!M11&lt;&gt;"",'MS-Sang'!M11,"")</f>
        <v>A5</v>
      </c>
      <c r="N12" s="184" t="str">
        <f>IF('MS-Sang'!N11&lt;&gt;"",'MS-Sang'!N11,"")</f>
        <v>A2</v>
      </c>
      <c r="O12" s="184" t="str">
        <f>IF('MS-Sang'!O11&lt;&gt;"",'MS-Sang'!O11,"")</f>
        <v>V9</v>
      </c>
      <c r="P12" s="184" t="str">
        <f>IF('MS-Sang'!P11&lt;&gt;"",'MS-Sang'!P11,"")</f>
        <v>T8</v>
      </c>
      <c r="Q12" s="185" t="str">
        <f>IF('MS-Sang'!Q11&lt;&gt;"",'MS-Sang'!Q11,"")</f>
        <v>G2</v>
      </c>
      <c r="R12" s="186" t="str">
        <f>IF('MS-Sang'!R11&lt;&gt;"",'MS-Sang'!R11,"")</f>
        <v>V7</v>
      </c>
      <c r="S12" s="184" t="str">
        <f>IF('MS-Sang'!S11&lt;&gt;"",'MS-Sang'!S11,"")</f>
        <v>L7</v>
      </c>
      <c r="T12" s="184" t="str">
        <f>IF('MS-Sang'!T11&lt;&gt;"",'MS-Sang'!T11,"")</f>
        <v>G3</v>
      </c>
      <c r="U12" s="184" t="str">
        <f>IF('MS-Sang'!U11&lt;&gt;"",'MS-Sang'!U11,"")</f>
        <v>T11</v>
      </c>
      <c r="V12" s="184" t="str">
        <f>IF('MS-Sang'!V11&lt;&gt;"",'MS-Sang'!V11,"")</f>
        <v>A7</v>
      </c>
      <c r="W12" s="184" t="str">
        <f>IF('MS-Sang'!W11&lt;&gt;"",'MS-Sang'!W11,"")</f>
        <v>V6</v>
      </c>
      <c r="X12" s="184" t="str">
        <f>IF('MS-Sang'!X11&lt;&gt;"",'MS-Sang'!X11,"")</f>
        <v>A4</v>
      </c>
      <c r="Y12" s="184" t="str">
        <f>IF('MS-Sang'!Y11&lt;&gt;"",'MS-Sang'!Y11,"")</f>
        <v>G1</v>
      </c>
      <c r="Z12" s="184" t="str">
        <f>IF('MS-Sang'!Z11&lt;&gt;"",'MS-Sang'!Z11,"")</f>
        <v>V2</v>
      </c>
      <c r="AA12" s="184" t="str">
        <f>IF('MS-Sang'!AA11&lt;&gt;"",'MS-Sang'!AA11,"")</f>
        <v>H4</v>
      </c>
      <c r="AB12" s="184" t="str">
        <f>IF('MS-Sang'!AB11&lt;&gt;"",'MS-Sang'!AB11,"")</f>
        <v>T1</v>
      </c>
      <c r="AC12" s="184" t="str">
        <f>IF('MS-Sang'!AC11&lt;&gt;"",'MS-Sang'!AC11,"")</f>
        <v>T5</v>
      </c>
      <c r="AD12" s="184" t="str">
        <f>IF('MS-Sang'!AD11&lt;&gt;"",'MS-Sang'!AD11,"")</f>
        <v>L8</v>
      </c>
      <c r="AE12" s="184" t="str">
        <f>IF('MS-Sang'!AE11&lt;&gt;"",'MS-Sang'!AE11,"")</f>
        <v>Si5</v>
      </c>
      <c r="AF12" s="184" t="str">
        <f>IF('MS-Sang'!AF11&lt;&gt;"",'MS-Sang'!AF11,"")</f>
        <v>S2</v>
      </c>
      <c r="AG12" s="184" t="str">
        <f>IF('MS-Sang'!AG11&lt;&gt;"",'MS-Sang'!AG11,"")</f>
        <v>K3</v>
      </c>
      <c r="AH12" s="185" t="str">
        <f>IF('MS-Sang'!AH11&lt;&gt;"",'MS-Sang'!AH11,"")</f>
        <v>Ti4</v>
      </c>
      <c r="AI12" s="175" t="s">
        <v>50</v>
      </c>
      <c r="AJ12" s="176" t="str">
        <f>IF('MS-Sang'!AJ11&lt;&gt;"",'MS-Sang'!AJ11,"")</f>
        <v/>
      </c>
      <c r="AK12" s="177"/>
      <c r="AL12" s="177"/>
      <c r="AM12" s="178"/>
    </row>
    <row r="13" spans="1:45" ht="15.6" customHeight="1" x14ac:dyDescent="0.25">
      <c r="A13" s="97"/>
      <c r="B13" s="171">
        <v>2</v>
      </c>
      <c r="C13" s="172" t="str">
        <f>IF('MS-Sang'!C12&lt;&gt;"",'MS-Sang'!C12,"")</f>
        <v>Si4</v>
      </c>
      <c r="D13" s="172" t="str">
        <f>IF('MS-Sang'!D12&lt;&gt;"",'MS-Sang'!D12,"")</f>
        <v>S3</v>
      </c>
      <c r="E13" s="172" t="str">
        <f>IF('MS-Sang'!E12&lt;&gt;"",'MS-Sang'!E12,"")</f>
        <v>A6</v>
      </c>
      <c r="F13" s="172" t="str">
        <f>IF('MS-Sang'!F12&lt;&gt;"",'MS-Sang'!F12,"")</f>
        <v>Si1</v>
      </c>
      <c r="G13" s="172" t="str">
        <f>IF('MS-Sang'!G12&lt;&gt;"",'MS-Sang'!G12,"")</f>
        <v>S1</v>
      </c>
      <c r="H13" s="172" t="str">
        <f>IF('MS-Sang'!H12&lt;&gt;"",'MS-Sang'!H12,"")</f>
        <v>V12</v>
      </c>
      <c r="I13" s="172" t="str">
        <f>IF('MS-Sang'!I12&lt;&gt;"",'MS-Sang'!I12,"")</f>
        <v>D3</v>
      </c>
      <c r="J13" s="172" t="str">
        <f>IF('MS-Sang'!J12&lt;&gt;"",'MS-Sang'!J12,"")</f>
        <v>V4</v>
      </c>
      <c r="K13" s="172" t="str">
        <f>IF('MS-Sang'!K12&lt;&gt;"",'MS-Sang'!K12,"")</f>
        <v>T9</v>
      </c>
      <c r="L13" s="172" t="str">
        <f>IF('MS-Sang'!L12&lt;&gt;"",'MS-Sang'!L12,"")</f>
        <v>T4</v>
      </c>
      <c r="M13" s="172" t="str">
        <f>IF('MS-Sang'!M12&lt;&gt;"",'MS-Sang'!M12,"")</f>
        <v>S4</v>
      </c>
      <c r="N13" s="172" t="str">
        <f>IF('MS-Sang'!N12&lt;&gt;"",'MS-Sang'!N12,"")</f>
        <v>V8</v>
      </c>
      <c r="O13" s="172" t="str">
        <f>IF('MS-Sang'!O12&lt;&gt;"",'MS-Sang'!O12,"")</f>
        <v>V9</v>
      </c>
      <c r="P13" s="172" t="str">
        <f>IF('MS-Sang'!P12&lt;&gt;"",'MS-Sang'!P12,"")</f>
        <v>A2</v>
      </c>
      <c r="Q13" s="173" t="str">
        <f>IF('MS-Sang'!Q12&lt;&gt;"",'MS-Sang'!Q12,"")</f>
        <v>V13</v>
      </c>
      <c r="R13" s="174" t="str">
        <f>IF('MS-Sang'!R12&lt;&gt;"",'MS-Sang'!R12,"")</f>
        <v>G3</v>
      </c>
      <c r="S13" s="172" t="str">
        <f>IF('MS-Sang'!S12&lt;&gt;"",'MS-Sang'!S12,"")</f>
        <v>H2</v>
      </c>
      <c r="T13" s="172" t="str">
        <f>IF('MS-Sang'!T12&lt;&gt;"",'MS-Sang'!T12,"")</f>
        <v>L7</v>
      </c>
      <c r="U13" s="172" t="str">
        <f>IF('MS-Sang'!U12&lt;&gt;"",'MS-Sang'!U12,"")</f>
        <v>V7</v>
      </c>
      <c r="V13" s="172" t="str">
        <f>IF('MS-Sang'!V12&lt;&gt;"",'MS-Sang'!V12,"")</f>
        <v>G1</v>
      </c>
      <c r="W13" s="172" t="str">
        <f>IF('MS-Sang'!W12&lt;&gt;"",'MS-Sang'!W12,"")</f>
        <v>V6</v>
      </c>
      <c r="X13" s="172" t="str">
        <f>IF('MS-Sang'!X12&lt;&gt;"",'MS-Sang'!X12,"")</f>
        <v>Si5</v>
      </c>
      <c r="Y13" s="172" t="str">
        <f>IF('MS-Sang'!Y12&lt;&gt;"",'MS-Sang'!Y12,"")</f>
        <v>A4</v>
      </c>
      <c r="Z13" s="172" t="str">
        <f>IF('MS-Sang'!Z12&lt;&gt;"",'MS-Sang'!Z12,"")</f>
        <v>T10</v>
      </c>
      <c r="AA13" s="172" t="str">
        <f>IF('MS-Sang'!AA12&lt;&gt;"",'MS-Sang'!AA12,"")</f>
        <v>L8</v>
      </c>
      <c r="AB13" s="172" t="str">
        <f>IF('MS-Sang'!AB12&lt;&gt;"",'MS-Sang'!AB12,"")</f>
        <v>H6</v>
      </c>
      <c r="AC13" s="172" t="str">
        <f>IF('MS-Sang'!AC12&lt;&gt;"",'MS-Sang'!AC12,"")</f>
        <v>A7</v>
      </c>
      <c r="AD13" s="172" t="str">
        <f>IF('MS-Sang'!AD12&lt;&gt;"",'MS-Sang'!AD12,"")</f>
        <v>V2</v>
      </c>
      <c r="AE13" s="172" t="str">
        <f>IF('MS-Sang'!AE12&lt;&gt;"",'MS-Sang'!AE12,"")</f>
        <v>S2</v>
      </c>
      <c r="AF13" s="172" t="str">
        <f>IF('MS-Sang'!AF12&lt;&gt;"",'MS-Sang'!AF12,"")</f>
        <v>T5</v>
      </c>
      <c r="AG13" s="172" t="str">
        <f>IF('MS-Sang'!AG12&lt;&gt;"",'MS-Sang'!AG12,"")</f>
        <v>D2</v>
      </c>
      <c r="AH13" s="173" t="str">
        <f>IF('MS-Sang'!AH12&lt;&gt;"",'MS-Sang'!AH12,"")</f>
        <v>K3</v>
      </c>
      <c r="AI13" s="175" t="s">
        <v>51</v>
      </c>
      <c r="AJ13" s="176" t="str">
        <f>IF('MS-Sang'!AJ12&lt;&gt;"",'MS-Sang'!AJ12,"")</f>
        <v/>
      </c>
      <c r="AK13" s="177"/>
      <c r="AL13" s="177"/>
      <c r="AM13" s="178"/>
    </row>
    <row r="14" spans="1:45" ht="15.6" customHeight="1" x14ac:dyDescent="0.25">
      <c r="A14" s="100">
        <v>3</v>
      </c>
      <c r="B14" s="171">
        <v>3</v>
      </c>
      <c r="C14" s="172" t="str">
        <f>IF('MS-Sang'!C13&lt;&gt;"",'MS-Sang'!C13,"")</f>
        <v>Si4</v>
      </c>
      <c r="D14" s="172" t="str">
        <f>IF('MS-Sang'!D13&lt;&gt;"",'MS-Sang'!D13,"")</f>
        <v>T8</v>
      </c>
      <c r="E14" s="172" t="str">
        <f>IF('MS-Sang'!E13&lt;&gt;"",'MS-Sang'!E13,"")</f>
        <v>S4</v>
      </c>
      <c r="F14" s="172" t="str">
        <f>IF('MS-Sang'!F13&lt;&gt;"",'MS-Sang'!F13,"")</f>
        <v>Ti1</v>
      </c>
      <c r="G14" s="172" t="str">
        <f>IF('MS-Sang'!G13&lt;&gt;"",'MS-Sang'!G13,"")</f>
        <v>Ti4</v>
      </c>
      <c r="H14" s="172" t="str">
        <f>IF('MS-Sang'!H13&lt;&gt;"",'MS-Sang'!H13,"")</f>
        <v>V12</v>
      </c>
      <c r="I14" s="172" t="str">
        <f>IF('MS-Sang'!I13&lt;&gt;"",'MS-Sang'!I13,"")</f>
        <v>T1</v>
      </c>
      <c r="J14" s="172" t="str">
        <f>IF('MS-Sang'!J13&lt;&gt;"",'MS-Sang'!J13,"")</f>
        <v>Ti3</v>
      </c>
      <c r="K14" s="172" t="str">
        <f>IF('MS-Sang'!K13&lt;&gt;"",'MS-Sang'!K13,"")</f>
        <v>D3</v>
      </c>
      <c r="L14" s="172" t="str">
        <f>IF('MS-Sang'!L13&lt;&gt;"",'MS-Sang'!L13,"")</f>
        <v>A5</v>
      </c>
      <c r="M14" s="172" t="str">
        <f>IF('MS-Sang'!M13&lt;&gt;"",'MS-Sang'!M13,"")</f>
        <v>T9</v>
      </c>
      <c r="N14" s="172" t="str">
        <f>IF('MS-Sang'!N13&lt;&gt;"",'MS-Sang'!N13,"")</f>
        <v>V8</v>
      </c>
      <c r="O14" s="172" t="str">
        <f>IF('MS-Sang'!O13&lt;&gt;"",'MS-Sang'!O13,"")</f>
        <v>T6</v>
      </c>
      <c r="P14" s="172" t="str">
        <f>IF('MS-Sang'!P13&lt;&gt;"",'MS-Sang'!P13,"")</f>
        <v>G2</v>
      </c>
      <c r="Q14" s="173" t="str">
        <f>IF('MS-Sang'!Q13&lt;&gt;"",'MS-Sang'!Q13,"")</f>
        <v>A2</v>
      </c>
      <c r="R14" s="174" t="str">
        <f>IF('MS-Sang'!R13&lt;&gt;"",'MS-Sang'!R13,"")</f>
        <v>K2</v>
      </c>
      <c r="S14" s="172" t="str">
        <f>IF('MS-Sang'!S13&lt;&gt;"",'MS-Sang'!S13,"")</f>
        <v>Si5</v>
      </c>
      <c r="T14" s="172" t="str">
        <f>IF('MS-Sang'!T13&lt;&gt;"",'MS-Sang'!T13,"")</f>
        <v>D2</v>
      </c>
      <c r="U14" s="172" t="str">
        <f>IF('MS-Sang'!U13&lt;&gt;"",'MS-Sang'!U13,"")</f>
        <v>V7</v>
      </c>
      <c r="V14" s="172" t="str">
        <f>IF('MS-Sang'!V13&lt;&gt;"",'MS-Sang'!V13,"")</f>
        <v>L7</v>
      </c>
      <c r="W14" s="172" t="str">
        <f>IF('MS-Sang'!W13&lt;&gt;"",'MS-Sang'!W13,"")</f>
        <v>T11</v>
      </c>
      <c r="X14" s="172" t="str">
        <f>IF('MS-Sang'!X13&lt;&gt;"",'MS-Sang'!X13,"")</f>
        <v>H5</v>
      </c>
      <c r="Y14" s="172" t="str">
        <f>IF('MS-Sang'!Y13&lt;&gt;"",'MS-Sang'!Y13,"")</f>
        <v>S2</v>
      </c>
      <c r="Z14" s="172" t="str">
        <f>IF('MS-Sang'!Z13&lt;&gt;"",'MS-Sang'!Z13,"")</f>
        <v>L4</v>
      </c>
      <c r="AA14" s="172" t="str">
        <f>IF('MS-Sang'!AA13&lt;&gt;"",'MS-Sang'!AA13,"")</f>
        <v>G3</v>
      </c>
      <c r="AB14" s="172" t="str">
        <f>IF('MS-Sang'!AB13&lt;&gt;"",'MS-Sang'!AB13,"")</f>
        <v>H6</v>
      </c>
      <c r="AC14" s="172" t="str">
        <f>IF('MS-Sang'!AC13&lt;&gt;"",'MS-Sang'!AC13,"")</f>
        <v>Ti5</v>
      </c>
      <c r="AD14" s="172" t="str">
        <f>IF('MS-Sang'!AD13&lt;&gt;"",'MS-Sang'!AD13,"")</f>
        <v>T10</v>
      </c>
      <c r="AE14" s="172" t="str">
        <f>IF('MS-Sang'!AE13&lt;&gt;"",'MS-Sang'!AE13,"")</f>
        <v>T3</v>
      </c>
      <c r="AF14" s="172" t="str">
        <f>IF('MS-Sang'!AF13&lt;&gt;"",'MS-Sang'!AF13,"")</f>
        <v>T5</v>
      </c>
      <c r="AG14" s="172" t="str">
        <f>IF('MS-Sang'!AG13&lt;&gt;"",'MS-Sang'!AG13,"")</f>
        <v>A7</v>
      </c>
      <c r="AH14" s="173" t="str">
        <f>IF('MS-Sang'!AH13&lt;&gt;"",'MS-Sang'!AH13,"")</f>
        <v>H4</v>
      </c>
      <c r="AI14" s="175" t="s">
        <v>52</v>
      </c>
      <c r="AJ14" s="176" t="str">
        <f>IF('MS-Sang'!AJ13&lt;&gt;"",'MS-Sang'!AJ13,"")</f>
        <v/>
      </c>
      <c r="AK14" s="177"/>
      <c r="AL14" s="177"/>
      <c r="AM14" s="178"/>
    </row>
    <row r="15" spans="1:45" ht="15.6" customHeight="1" x14ac:dyDescent="0.25">
      <c r="A15" s="97"/>
      <c r="B15" s="171">
        <v>4</v>
      </c>
      <c r="C15" s="172" t="str">
        <f>IF('MS-Sang'!C14&lt;&gt;"",'MS-Sang'!C14,"")</f>
        <v>Ti3</v>
      </c>
      <c r="D15" s="172" t="str">
        <f>IF('MS-Sang'!D14&lt;&gt;"",'MS-Sang'!D14,"")</f>
        <v>Si4</v>
      </c>
      <c r="E15" s="172" t="str">
        <f>IF('MS-Sang'!E14&lt;&gt;"",'MS-Sang'!E14,"")</f>
        <v>Si1</v>
      </c>
      <c r="F15" s="172" t="str">
        <f>IF('MS-Sang'!F14&lt;&gt;"",'MS-Sang'!F14,"")</f>
        <v>V8</v>
      </c>
      <c r="G15" s="172" t="str">
        <f>IF('MS-Sang'!G14&lt;&gt;"",'MS-Sang'!G14,"")</f>
        <v>H2</v>
      </c>
      <c r="H15" s="172" t="str">
        <f>IF('MS-Sang'!H14&lt;&gt;"",'MS-Sang'!H14,"")</f>
        <v>Ti1</v>
      </c>
      <c r="I15" s="172" t="str">
        <f>IF('MS-Sang'!I14&lt;&gt;"",'MS-Sang'!I14,"")</f>
        <v>T1</v>
      </c>
      <c r="J15" s="172" t="str">
        <f>IF('MS-Sang'!J14&lt;&gt;"",'MS-Sang'!J14,"")</f>
        <v>A5</v>
      </c>
      <c r="K15" s="172" t="str">
        <f>IF('MS-Sang'!K14&lt;&gt;"",'MS-Sang'!K14,"")</f>
        <v>S4</v>
      </c>
      <c r="L15" s="172" t="str">
        <f>IF('MS-Sang'!L14&lt;&gt;"",'MS-Sang'!L14,"")</f>
        <v>D3</v>
      </c>
      <c r="M15" s="172" t="str">
        <f>IF('MS-Sang'!M14&lt;&gt;"",'MS-Sang'!M14,"")</f>
        <v>T9</v>
      </c>
      <c r="N15" s="172" t="str">
        <f>IF('MS-Sang'!N14&lt;&gt;"",'MS-Sang'!N14,"")</f>
        <v>S3</v>
      </c>
      <c r="O15" s="172" t="str">
        <f>IF('MS-Sang'!O14&lt;&gt;"",'MS-Sang'!O14,"")</f>
        <v>Si3</v>
      </c>
      <c r="P15" s="172" t="str">
        <f>IF('MS-Sang'!P14&lt;&gt;"",'MS-Sang'!P14,"")</f>
        <v>L5</v>
      </c>
      <c r="Q15" s="173" t="str">
        <f>IF('MS-Sang'!Q14&lt;&gt;"",'MS-Sang'!Q14,"")</f>
        <v>A2</v>
      </c>
      <c r="R15" s="174" t="str">
        <f>IF('MS-Sang'!R14&lt;&gt;"",'MS-Sang'!R14,"")</f>
        <v>L8</v>
      </c>
      <c r="S15" s="172" t="str">
        <f>IF('MS-Sang'!S14&lt;&gt;"",'MS-Sang'!S14,"")</f>
        <v>V4</v>
      </c>
      <c r="T15" s="172" t="str">
        <f>IF('MS-Sang'!T14&lt;&gt;"",'MS-Sang'!T14,"")</f>
        <v>V6</v>
      </c>
      <c r="U15" s="172" t="str">
        <f>IF('MS-Sang'!U14&lt;&gt;"",'MS-Sang'!U14,"")</f>
        <v>A6</v>
      </c>
      <c r="V15" s="172" t="str">
        <f>IF('MS-Sang'!V14&lt;&gt;"",'MS-Sang'!V14,"")</f>
        <v>H5</v>
      </c>
      <c r="W15" s="172" t="str">
        <f>IF('MS-Sang'!W14&lt;&gt;"",'MS-Sang'!W14,"")</f>
        <v>T11</v>
      </c>
      <c r="X15" s="172" t="str">
        <f>IF('MS-Sang'!X14&lt;&gt;"",'MS-Sang'!X14,"")</f>
        <v>T7</v>
      </c>
      <c r="Y15" s="172" t="str">
        <f>IF('MS-Sang'!Y14&lt;&gt;"",'MS-Sang'!Y14,"")</f>
        <v>L4</v>
      </c>
      <c r="Z15" s="172" t="str">
        <f>IF('MS-Sang'!Z14&lt;&gt;"",'MS-Sang'!Z14,"")</f>
        <v>S1</v>
      </c>
      <c r="AA15" s="172" t="str">
        <f>IF('MS-Sang'!AA14&lt;&gt;"",'MS-Sang'!AA14,"")</f>
        <v>T3</v>
      </c>
      <c r="AB15" s="172" t="str">
        <f>IF('MS-Sang'!AB14&lt;&gt;"",'MS-Sang'!AB14,"")</f>
        <v>A3</v>
      </c>
      <c r="AC15" s="172" t="str">
        <f>IF('MS-Sang'!AC14&lt;&gt;"",'MS-Sang'!AC14,"")</f>
        <v>D2</v>
      </c>
      <c r="AD15" s="172" t="str">
        <f>IF('MS-Sang'!AD14&lt;&gt;"",'MS-Sang'!AD14,"")</f>
        <v>T10</v>
      </c>
      <c r="AE15" s="172" t="str">
        <f>IF('MS-Sang'!AE14&lt;&gt;"",'MS-Sang'!AE14,"")</f>
        <v>K2</v>
      </c>
      <c r="AF15" s="172" t="str">
        <f>IF('MS-Sang'!AF14&lt;&gt;"",'MS-Sang'!AF14,"")</f>
        <v>H4</v>
      </c>
      <c r="AG15" s="172" t="str">
        <f>IF('MS-Sang'!AG14&lt;&gt;"",'MS-Sang'!AG14,"")</f>
        <v>Ti5</v>
      </c>
      <c r="AH15" s="173" t="str">
        <f>IF('MS-Sang'!AH14&lt;&gt;"",'MS-Sang'!AH14,"")</f>
        <v>V2</v>
      </c>
      <c r="AI15" s="175" t="s">
        <v>53</v>
      </c>
      <c r="AJ15" s="176" t="str">
        <f>IF('MS-Sang'!AJ14&lt;&gt;"",'MS-Sang'!AJ14,"")</f>
        <v/>
      </c>
      <c r="AK15" s="177"/>
      <c r="AL15" s="177"/>
      <c r="AM15" s="178"/>
    </row>
    <row r="16" spans="1:45" ht="15.6" customHeight="1" thickBot="1" x14ac:dyDescent="0.3">
      <c r="A16" s="101"/>
      <c r="B16" s="179">
        <v>5</v>
      </c>
      <c r="C16" s="180" t="str">
        <f>IF('MS-Sang'!C15&lt;&gt;"",'MS-Sang'!C15,"")</f>
        <v/>
      </c>
      <c r="D16" s="180" t="str">
        <f>IF('MS-Sang'!D15&lt;&gt;"",'MS-Sang'!D15,"")</f>
        <v/>
      </c>
      <c r="E16" s="180" t="str">
        <f>IF('MS-Sang'!E15&lt;&gt;"",'MS-Sang'!E15,"")</f>
        <v/>
      </c>
      <c r="F16" s="180" t="str">
        <f>IF('MS-Sang'!F15&lt;&gt;"",'MS-Sang'!F15,"")</f>
        <v/>
      </c>
      <c r="G16" s="180" t="str">
        <f>IF('MS-Sang'!G15&lt;&gt;"",'MS-Sang'!G15,"")</f>
        <v/>
      </c>
      <c r="H16" s="180" t="str">
        <f>IF('MS-Sang'!H15&lt;&gt;"",'MS-Sang'!H15,"")</f>
        <v/>
      </c>
      <c r="I16" s="180" t="str">
        <f>IF('MS-Sang'!I15&lt;&gt;"",'MS-Sang'!I15,"")</f>
        <v/>
      </c>
      <c r="J16" s="180" t="str">
        <f>IF('MS-Sang'!J15&lt;&gt;"",'MS-Sang'!J15,"")</f>
        <v/>
      </c>
      <c r="K16" s="180" t="str">
        <f>IF('MS-Sang'!K15&lt;&gt;"",'MS-Sang'!K15,"")</f>
        <v/>
      </c>
      <c r="L16" s="180" t="str">
        <f>IF('MS-Sang'!L15&lt;&gt;"",'MS-Sang'!L15,"")</f>
        <v/>
      </c>
      <c r="M16" s="180" t="str">
        <f>IF('MS-Sang'!M15&lt;&gt;"",'MS-Sang'!M15,"")</f>
        <v/>
      </c>
      <c r="N16" s="180" t="str">
        <f>IF('MS-Sang'!N15&lt;&gt;"",'MS-Sang'!N15,"")</f>
        <v>H2</v>
      </c>
      <c r="O16" s="180" t="str">
        <f>IF('MS-Sang'!O15&lt;&gt;"",'MS-Sang'!O15,"")</f>
        <v>L5</v>
      </c>
      <c r="P16" s="180" t="str">
        <f>IF('MS-Sang'!P15&lt;&gt;"",'MS-Sang'!P15,"")</f>
        <v>Si3</v>
      </c>
      <c r="Q16" s="181" t="str">
        <f>IF('MS-Sang'!Q15&lt;&gt;"",'MS-Sang'!Q15,"")</f>
        <v>S3</v>
      </c>
      <c r="R16" s="182" t="str">
        <f>IF('MS-Sang'!R15&lt;&gt;"",'MS-Sang'!R15,"")</f>
        <v>H4</v>
      </c>
      <c r="S16" s="180" t="str">
        <f>IF('MS-Sang'!S15&lt;&gt;"",'MS-Sang'!S15,"")</f>
        <v>V4</v>
      </c>
      <c r="T16" s="180" t="str">
        <f>IF('MS-Sang'!T15&lt;&gt;"",'MS-Sang'!T15,"")</f>
        <v>V6</v>
      </c>
      <c r="U16" s="180" t="str">
        <f>IF('MS-Sang'!U15&lt;&gt;"",'MS-Sang'!U15,"")</f>
        <v>L4</v>
      </c>
      <c r="V16" s="180" t="str">
        <f>IF('MS-Sang'!V15&lt;&gt;"",'MS-Sang'!V15,"")</f>
        <v>D2</v>
      </c>
      <c r="W16" s="180" t="str">
        <f>IF('MS-Sang'!W15&lt;&gt;"",'MS-Sang'!W15,"")</f>
        <v>Ti5</v>
      </c>
      <c r="X16" s="180" t="str">
        <f>IF('MS-Sang'!X15&lt;&gt;"",'MS-Sang'!X15,"")</f>
        <v>T7</v>
      </c>
      <c r="Y16" s="180" t="str">
        <f>IF('MS-Sang'!Y15&lt;&gt;"",'MS-Sang'!Y15,"")</f>
        <v>H5</v>
      </c>
      <c r="Z16" s="180" t="str">
        <f>IF('MS-Sang'!Z15&lt;&gt;"",'MS-Sang'!Z15,"")</f>
        <v>H6</v>
      </c>
      <c r="AA16" s="180" t="str">
        <f>IF('MS-Sang'!AA15&lt;&gt;"",'MS-Sang'!AA15,"")</f>
        <v>T3</v>
      </c>
      <c r="AB16" s="180" t="str">
        <f>IF('MS-Sang'!AB15&lt;&gt;"",'MS-Sang'!AB15,"")</f>
        <v>V12</v>
      </c>
      <c r="AC16" s="180" t="str">
        <f>IF('MS-Sang'!AC15&lt;&gt;"",'MS-Sang'!AC15,"")</f>
        <v>K2</v>
      </c>
      <c r="AD16" s="180" t="str">
        <f>IF('MS-Sang'!AD15&lt;&gt;"",'MS-Sang'!AD15,"")</f>
        <v>A7</v>
      </c>
      <c r="AE16" s="180" t="str">
        <f>IF('MS-Sang'!AE15&lt;&gt;"",'MS-Sang'!AE15,"")</f>
        <v>A3</v>
      </c>
      <c r="AF16" s="180" t="str">
        <f>IF('MS-Sang'!AF15&lt;&gt;"",'MS-Sang'!AF15,"")</f>
        <v>L8</v>
      </c>
      <c r="AG16" s="180" t="str">
        <f>IF('MS-Sang'!AG15&lt;&gt;"",'MS-Sang'!AG15,"")</f>
        <v>S1</v>
      </c>
      <c r="AH16" s="181" t="str">
        <f>IF('MS-Sang'!AH15&lt;&gt;"",'MS-Sang'!AH15,"")</f>
        <v>V2</v>
      </c>
      <c r="AI16" s="175" t="s">
        <v>54</v>
      </c>
      <c r="AJ16" s="176" t="str">
        <f>IF('MS-Sang'!AJ15&lt;&gt;"",'MS-Sang'!AJ15,"")</f>
        <v/>
      </c>
      <c r="AK16" s="177"/>
      <c r="AL16" s="177"/>
      <c r="AM16" s="178"/>
    </row>
    <row r="17" spans="1:39" ht="15.6" customHeight="1" thickTop="1" x14ac:dyDescent="0.25">
      <c r="A17" s="90"/>
      <c r="B17" s="183">
        <v>1</v>
      </c>
      <c r="C17" s="184" t="str">
        <f>IF('MS-Sang'!C16&lt;&gt;"",'MS-Sang'!C16,"")</f>
        <v>H3</v>
      </c>
      <c r="D17" s="184" t="str">
        <f>IF('MS-Sang'!D16&lt;&gt;"",'MS-Sang'!D16,"")</f>
        <v>L6</v>
      </c>
      <c r="E17" s="184" t="str">
        <f>IF('MS-Sang'!E16&lt;&gt;"",'MS-Sang'!E16,"")</f>
        <v>H6</v>
      </c>
      <c r="F17" s="184" t="str">
        <f>IF('MS-Sang'!F16&lt;&gt;"",'MS-Sang'!F16,"")</f>
        <v>L2</v>
      </c>
      <c r="G17" s="184" t="str">
        <f>IF('MS-Sang'!G16&lt;&gt;"",'MS-Sang'!G16,"")</f>
        <v>Ti4</v>
      </c>
      <c r="H17" s="184" t="str">
        <f>IF('MS-Sang'!H16&lt;&gt;"",'MS-Sang'!H16,"")</f>
        <v>A4</v>
      </c>
      <c r="I17" s="184" t="str">
        <f>IF('MS-Sang'!I16&lt;&gt;"",'MS-Sang'!I16,"")</f>
        <v>V6</v>
      </c>
      <c r="J17" s="184" t="str">
        <f>IF('MS-Sang'!J16&lt;&gt;"",'MS-Sang'!J16,"")</f>
        <v>T7</v>
      </c>
      <c r="K17" s="184" t="str">
        <f>IF('MS-Sang'!K16&lt;&gt;"",'MS-Sang'!K16,"")</f>
        <v>K4</v>
      </c>
      <c r="L17" s="184" t="str">
        <f>IF('MS-Sang'!L16&lt;&gt;"",'MS-Sang'!L16,"")</f>
        <v>K5</v>
      </c>
      <c r="M17" s="184" t="str">
        <f>IF('MS-Sang'!M16&lt;&gt;"",'MS-Sang'!M16,"")</f>
        <v>V8</v>
      </c>
      <c r="N17" s="184" t="str">
        <f>IF('MS-Sang'!N16&lt;&gt;"",'MS-Sang'!N16,"")</f>
        <v>L5</v>
      </c>
      <c r="O17" s="184" t="str">
        <f>IF('MS-Sang'!O16&lt;&gt;"",'MS-Sang'!O16,"")</f>
        <v>T6</v>
      </c>
      <c r="P17" s="184" t="str">
        <f>IF('MS-Sang'!P16&lt;&gt;"",'MS-Sang'!P16,"")</f>
        <v>S3</v>
      </c>
      <c r="Q17" s="185" t="str">
        <f>IF('MS-Sang'!Q16&lt;&gt;"",'MS-Sang'!Q16,"")</f>
        <v>V13</v>
      </c>
      <c r="R17" s="186" t="str">
        <f>IF('MS-Sang'!R16&lt;&gt;"",'MS-Sang'!R16,"")</f>
        <v>A5</v>
      </c>
      <c r="S17" s="184" t="str">
        <f>IF('MS-Sang'!S16&lt;&gt;"",'MS-Sang'!S16,"")</f>
        <v>L7</v>
      </c>
      <c r="T17" s="184" t="str">
        <f>IF('MS-Sang'!T16&lt;&gt;"",'MS-Sang'!T16,"")</f>
        <v>T11</v>
      </c>
      <c r="U17" s="184" t="str">
        <f>IF('MS-Sang'!U16&lt;&gt;"",'MS-Sang'!U16,"")</f>
        <v>A6</v>
      </c>
      <c r="V17" s="184" t="str">
        <f>IF('MS-Sang'!V16&lt;&gt;"",'MS-Sang'!V16,"")</f>
        <v>Ti5</v>
      </c>
      <c r="W17" s="184" t="str">
        <f>IF('MS-Sang'!W16&lt;&gt;"",'MS-Sang'!W16,"")</f>
        <v>G3</v>
      </c>
      <c r="X17" s="184" t="str">
        <f>IF('MS-Sang'!X16&lt;&gt;"",'MS-Sang'!X16,"")</f>
        <v>V9</v>
      </c>
      <c r="Y17" s="184" t="str">
        <f>IF('MS-Sang'!Y16&lt;&gt;"",'MS-Sang'!Y16,"")</f>
        <v>H5</v>
      </c>
      <c r="Z17" s="184" t="str">
        <f>IF('MS-Sang'!Z16&lt;&gt;"",'MS-Sang'!Z16,"")</f>
        <v>A2</v>
      </c>
      <c r="AA17" s="184" t="str">
        <f>IF('MS-Sang'!AA16&lt;&gt;"",'MS-Sang'!AA16,"")</f>
        <v>L8</v>
      </c>
      <c r="AB17" s="184" t="str">
        <f>IF('MS-Sang'!AB16&lt;&gt;"",'MS-Sang'!AB16,"")</f>
        <v>T1</v>
      </c>
      <c r="AC17" s="184" t="str">
        <f>IF('MS-Sang'!AC16&lt;&gt;"",'MS-Sang'!AC16,"")</f>
        <v>V11</v>
      </c>
      <c r="AD17" s="184" t="str">
        <f>IF('MS-Sang'!AD16&lt;&gt;"",'MS-Sang'!AD16,"")</f>
        <v>T10</v>
      </c>
      <c r="AE17" s="184" t="str">
        <f>IF('MS-Sang'!AE16&lt;&gt;"",'MS-Sang'!AE16,"")</f>
        <v>V7</v>
      </c>
      <c r="AF17" s="184" t="str">
        <f>IF('MS-Sang'!AF16&lt;&gt;"",'MS-Sang'!AF16,"")</f>
        <v>S2</v>
      </c>
      <c r="AG17" s="184" t="str">
        <f>IF('MS-Sang'!AG16&lt;&gt;"",'MS-Sang'!AG16,"")</f>
        <v>A7</v>
      </c>
      <c r="AH17" s="185" t="str">
        <f>IF('MS-Sang'!AH16&lt;&gt;"",'MS-Sang'!AH16,"")</f>
        <v>T4</v>
      </c>
      <c r="AI17" s="175" t="s">
        <v>55</v>
      </c>
      <c r="AJ17" s="176" t="str">
        <f>IF('MS-Sang'!AJ16&lt;&gt;"",'MS-Sang'!AJ16,"")</f>
        <v/>
      </c>
      <c r="AK17" s="177"/>
      <c r="AL17" s="177"/>
      <c r="AM17" s="178"/>
    </row>
    <row r="18" spans="1:39" ht="15.6" customHeight="1" x14ac:dyDescent="0.25">
      <c r="A18" s="97"/>
      <c r="B18" s="171">
        <v>2</v>
      </c>
      <c r="C18" s="172" t="str">
        <f>IF('MS-Sang'!C17&lt;&gt;"",'MS-Sang'!C17,"")</f>
        <v>A1</v>
      </c>
      <c r="D18" s="172" t="str">
        <f>IF('MS-Sang'!D17&lt;&gt;"",'MS-Sang'!D17,"")</f>
        <v>Si4</v>
      </c>
      <c r="E18" s="172" t="str">
        <f>IF('MS-Sang'!E17&lt;&gt;"",'MS-Sang'!E17,"")</f>
        <v>H6</v>
      </c>
      <c r="F18" s="172" t="str">
        <f>IF('MS-Sang'!F17&lt;&gt;"",'MS-Sang'!F17,"")</f>
        <v>L2</v>
      </c>
      <c r="G18" s="172" t="str">
        <f>IF('MS-Sang'!G17&lt;&gt;"",'MS-Sang'!G17,"")</f>
        <v>Ti4</v>
      </c>
      <c r="H18" s="172" t="str">
        <f>IF('MS-Sang'!H17&lt;&gt;"",'MS-Sang'!H17,"")</f>
        <v>A4</v>
      </c>
      <c r="I18" s="172" t="str">
        <f>IF('MS-Sang'!I17&lt;&gt;"",'MS-Sang'!I17,"")</f>
        <v>V6</v>
      </c>
      <c r="J18" s="172" t="str">
        <f>IF('MS-Sang'!J17&lt;&gt;"",'MS-Sang'!J17,"")</f>
        <v>T7</v>
      </c>
      <c r="K18" s="172" t="str">
        <f>IF('MS-Sang'!K17&lt;&gt;"",'MS-Sang'!K17,"")</f>
        <v>S4</v>
      </c>
      <c r="L18" s="172" t="str">
        <f>IF('MS-Sang'!L17&lt;&gt;"",'MS-Sang'!L17,"")</f>
        <v>K5</v>
      </c>
      <c r="M18" s="172" t="str">
        <f>IF('MS-Sang'!M17&lt;&gt;"",'MS-Sang'!M17,"")</f>
        <v>V8</v>
      </c>
      <c r="N18" s="172" t="str">
        <f>IF('MS-Sang'!N17&lt;&gt;"",'MS-Sang'!N17,"")</f>
        <v>T9</v>
      </c>
      <c r="O18" s="172" t="str">
        <f>IF('MS-Sang'!O17&lt;&gt;"",'MS-Sang'!O17,"")</f>
        <v>T6</v>
      </c>
      <c r="P18" s="172" t="str">
        <f>IF('MS-Sang'!P17&lt;&gt;"",'MS-Sang'!P17,"")</f>
        <v>D2</v>
      </c>
      <c r="Q18" s="173" t="str">
        <f>IF('MS-Sang'!Q17&lt;&gt;"",'MS-Sang'!Q17,"")</f>
        <v>T8</v>
      </c>
      <c r="R18" s="174" t="str">
        <f>IF('MS-Sang'!R17&lt;&gt;"",'MS-Sang'!R17,"")</f>
        <v>T10</v>
      </c>
      <c r="S18" s="172" t="str">
        <f>IF('MS-Sang'!S17&lt;&gt;"",'MS-Sang'!S17,"")</f>
        <v>G3</v>
      </c>
      <c r="T18" s="172" t="str">
        <f>IF('MS-Sang'!T17&lt;&gt;"",'MS-Sang'!T17,"")</f>
        <v>T11</v>
      </c>
      <c r="U18" s="172" t="str">
        <f>IF('MS-Sang'!U17&lt;&gt;"",'MS-Sang'!U17,"")</f>
        <v>G1</v>
      </c>
      <c r="V18" s="172" t="str">
        <f>IF('MS-Sang'!V17&lt;&gt;"",'MS-Sang'!V17,"")</f>
        <v>A7</v>
      </c>
      <c r="W18" s="172" t="str">
        <f>IF('MS-Sang'!W17&lt;&gt;"",'MS-Sang'!W17,"")</f>
        <v>H2</v>
      </c>
      <c r="X18" s="172" t="str">
        <f>IF('MS-Sang'!X17&lt;&gt;"",'MS-Sang'!X17,"")</f>
        <v>V9</v>
      </c>
      <c r="Y18" s="172" t="str">
        <f>IF('MS-Sang'!Y17&lt;&gt;"",'MS-Sang'!Y17,"")</f>
        <v>Ti1</v>
      </c>
      <c r="Z18" s="172" t="str">
        <f>IF('MS-Sang'!Z17&lt;&gt;"",'MS-Sang'!Z17,"")</f>
        <v>S1</v>
      </c>
      <c r="AA18" s="172" t="str">
        <f>IF('MS-Sang'!AA17&lt;&gt;"",'MS-Sang'!AA17,"")</f>
        <v>K2</v>
      </c>
      <c r="AB18" s="172" t="str">
        <f>IF('MS-Sang'!AB17&lt;&gt;"",'MS-Sang'!AB17,"")</f>
        <v>T1</v>
      </c>
      <c r="AC18" s="172" t="str">
        <f>IF('MS-Sang'!AC17&lt;&gt;"",'MS-Sang'!AC17,"")</f>
        <v>V11</v>
      </c>
      <c r="AD18" s="172" t="str">
        <f>IF('MS-Sang'!AD17&lt;&gt;"",'MS-Sang'!AD17,"")</f>
        <v>H5</v>
      </c>
      <c r="AE18" s="172" t="str">
        <f>IF('MS-Sang'!AE17&lt;&gt;"",'MS-Sang'!AE17,"")</f>
        <v>V7</v>
      </c>
      <c r="AF18" s="172" t="str">
        <f>IF('MS-Sang'!AF17&lt;&gt;"",'MS-Sang'!AF17,"")</f>
        <v>D1</v>
      </c>
      <c r="AG18" s="172" t="str">
        <f>IF('MS-Sang'!AG17&lt;&gt;"",'MS-Sang'!AG17,"")</f>
        <v>Ti5</v>
      </c>
      <c r="AH18" s="173" t="str">
        <f>IF('MS-Sang'!AH17&lt;&gt;"",'MS-Sang'!AH17,"")</f>
        <v>T4</v>
      </c>
      <c r="AI18" s="175" t="s">
        <v>56</v>
      </c>
      <c r="AJ18" s="176" t="str">
        <f>IF('MS-Sang'!AJ17&lt;&gt;"",'MS-Sang'!AJ17,"")</f>
        <v/>
      </c>
      <c r="AK18" s="177"/>
      <c r="AL18" s="177"/>
      <c r="AM18" s="178"/>
    </row>
    <row r="19" spans="1:39" ht="15.6" customHeight="1" x14ac:dyDescent="0.25">
      <c r="A19" s="100">
        <v>4</v>
      </c>
      <c r="B19" s="171">
        <v>3</v>
      </c>
      <c r="C19" s="172" t="str">
        <f>IF('MS-Sang'!C18&lt;&gt;"",'MS-Sang'!C18,"")</f>
        <v>A1</v>
      </c>
      <c r="D19" s="172" t="str">
        <f>IF('MS-Sang'!D18&lt;&gt;"",'MS-Sang'!D18,"")</f>
        <v>H6</v>
      </c>
      <c r="E19" s="172" t="str">
        <f>IF('MS-Sang'!E18&lt;&gt;"",'MS-Sang'!E18,"")</f>
        <v>L6</v>
      </c>
      <c r="F19" s="172" t="str">
        <f>IF('MS-Sang'!F18&lt;&gt;"",'MS-Sang'!F18,"")</f>
        <v>H3</v>
      </c>
      <c r="G19" s="172" t="str">
        <f>IF('MS-Sang'!G18&lt;&gt;"",'MS-Sang'!G18,"")</f>
        <v>K5</v>
      </c>
      <c r="H19" s="172" t="str">
        <f>IF('MS-Sang'!H18&lt;&gt;"",'MS-Sang'!H18,"")</f>
        <v>G2</v>
      </c>
      <c r="I19" s="172" t="str">
        <f>IF('MS-Sang'!I18&lt;&gt;"",'MS-Sang'!I18,"")</f>
        <v>A4</v>
      </c>
      <c r="J19" s="172" t="str">
        <f>IF('MS-Sang'!J18&lt;&gt;"",'MS-Sang'!J18,"")</f>
        <v>S4</v>
      </c>
      <c r="K19" s="172" t="str">
        <f>IF('MS-Sang'!K18&lt;&gt;"",'MS-Sang'!K18,"")</f>
        <v>T9</v>
      </c>
      <c r="L19" s="172" t="str">
        <f>IF('MS-Sang'!L18&lt;&gt;"",'MS-Sang'!L18,"")</f>
        <v>V13</v>
      </c>
      <c r="M19" s="172" t="str">
        <f>IF('MS-Sang'!M18&lt;&gt;"",'MS-Sang'!M18,"")</f>
        <v>K4</v>
      </c>
      <c r="N19" s="172" t="str">
        <f>IF('MS-Sang'!N18&lt;&gt;"",'MS-Sang'!N18,"")</f>
        <v>A2</v>
      </c>
      <c r="O19" s="172" t="str">
        <f>IF('MS-Sang'!O18&lt;&gt;"",'MS-Sang'!O18,"")</f>
        <v>L5</v>
      </c>
      <c r="P19" s="172" t="str">
        <f>IF('MS-Sang'!P18&lt;&gt;"",'MS-Sang'!P18,"")</f>
        <v>A5</v>
      </c>
      <c r="Q19" s="173" t="str">
        <f>IF('MS-Sang'!Q18&lt;&gt;"",'MS-Sang'!Q18,"")</f>
        <v>T8</v>
      </c>
      <c r="R19" s="174" t="str">
        <f>IF('MS-Sang'!R18&lt;&gt;"",'MS-Sang'!R18,"")</f>
        <v>T10</v>
      </c>
      <c r="S19" s="172" t="str">
        <f>IF('MS-Sang'!S18&lt;&gt;"",'MS-Sang'!S18,"")</f>
        <v>S3</v>
      </c>
      <c r="T19" s="172" t="str">
        <f>IF('MS-Sang'!T18&lt;&gt;"",'MS-Sang'!T18,"")</f>
        <v>A6</v>
      </c>
      <c r="U19" s="172" t="str">
        <f>IF('MS-Sang'!U18&lt;&gt;"",'MS-Sang'!U18,"")</f>
        <v>H2</v>
      </c>
      <c r="V19" s="172" t="str">
        <f>IF('MS-Sang'!V18&lt;&gt;"",'MS-Sang'!V18,"")</f>
        <v>L7</v>
      </c>
      <c r="W19" s="172" t="str">
        <f>IF('MS-Sang'!W18&lt;&gt;"",'MS-Sang'!W18,"")</f>
        <v>L8</v>
      </c>
      <c r="X19" s="172" t="str">
        <f>IF('MS-Sang'!X18&lt;&gt;"",'MS-Sang'!X18,"")</f>
        <v>S2</v>
      </c>
      <c r="Y19" s="172" t="str">
        <f>IF('MS-Sang'!Y18&lt;&gt;"",'MS-Sang'!Y18,"")</f>
        <v>T4</v>
      </c>
      <c r="Z19" s="172" t="str">
        <f>IF('MS-Sang'!Z18&lt;&gt;"",'MS-Sang'!Z18,"")</f>
        <v>K2</v>
      </c>
      <c r="AA19" s="172" t="str">
        <f>IF('MS-Sang'!AA18&lt;&gt;"",'MS-Sang'!AA18,"")</f>
        <v>T3</v>
      </c>
      <c r="AB19" s="172" t="str">
        <f>IF('MS-Sang'!AB18&lt;&gt;"",'MS-Sang'!AB18,"")</f>
        <v>Ti1</v>
      </c>
      <c r="AC19" s="172" t="str">
        <f>IF('MS-Sang'!AC18&lt;&gt;"",'MS-Sang'!AC18,"")</f>
        <v>A7</v>
      </c>
      <c r="AD19" s="172" t="str">
        <f>IF('MS-Sang'!AD18&lt;&gt;"",'MS-Sang'!AD18,"")</f>
        <v>Ti5</v>
      </c>
      <c r="AE19" s="172" t="str">
        <f>IF('MS-Sang'!AE18&lt;&gt;"",'MS-Sang'!AE18,"")</f>
        <v>A3</v>
      </c>
      <c r="AF19" s="172" t="str">
        <f>IF('MS-Sang'!AF18&lt;&gt;"",'MS-Sang'!AF18,"")</f>
        <v>G3</v>
      </c>
      <c r="AG19" s="172" t="str">
        <f>IF('MS-Sang'!AG18&lt;&gt;"",'MS-Sang'!AG18,"")</f>
        <v>H5</v>
      </c>
      <c r="AH19" s="173" t="str">
        <f>IF('MS-Sang'!AH18&lt;&gt;"",'MS-Sang'!AH18,"")</f>
        <v>D1</v>
      </c>
      <c r="AI19" s="175" t="str">
        <f>IF('MS-Sang'!AI18&lt;&gt;"",'MS-Sang'!AI18,"")</f>
        <v/>
      </c>
      <c r="AJ19" s="176" t="str">
        <f>IF('MS-Sang'!AJ18&lt;&gt;"",'MS-Sang'!AJ18,"")</f>
        <v/>
      </c>
      <c r="AK19" s="177"/>
      <c r="AL19" s="177"/>
      <c r="AM19" s="178"/>
    </row>
    <row r="20" spans="1:39" ht="15.6" customHeight="1" x14ac:dyDescent="0.25">
      <c r="A20" s="97"/>
      <c r="B20" s="171">
        <v>4</v>
      </c>
      <c r="C20" s="172" t="str">
        <f>IF('MS-Sang'!C19&lt;&gt;"",'MS-Sang'!C19,"")</f>
        <v>Si4</v>
      </c>
      <c r="D20" s="172" t="str">
        <f>IF('MS-Sang'!D19&lt;&gt;"",'MS-Sang'!D19,"")</f>
        <v>A1</v>
      </c>
      <c r="E20" s="172" t="str">
        <f>IF('MS-Sang'!E19&lt;&gt;"",'MS-Sang'!E19,"")</f>
        <v>L6</v>
      </c>
      <c r="F20" s="172" t="str">
        <f>IF('MS-Sang'!F19&lt;&gt;"",'MS-Sang'!F19,"")</f>
        <v>H3</v>
      </c>
      <c r="G20" s="172" t="str">
        <f>IF('MS-Sang'!G19&lt;&gt;"",'MS-Sang'!G19,"")</f>
        <v>A4</v>
      </c>
      <c r="H20" s="172" t="str">
        <f>IF('MS-Sang'!H19&lt;&gt;"",'MS-Sang'!H19,"")</f>
        <v>L2</v>
      </c>
      <c r="I20" s="172" t="str">
        <f>IF('MS-Sang'!I19&lt;&gt;"",'MS-Sang'!I19,"")</f>
        <v>L5</v>
      </c>
      <c r="J20" s="172" t="str">
        <f>IF('MS-Sang'!J19&lt;&gt;"",'MS-Sang'!J19,"")</f>
        <v>A5</v>
      </c>
      <c r="K20" s="172" t="str">
        <f>IF('MS-Sang'!K19&lt;&gt;"",'MS-Sang'!K19,"")</f>
        <v>T9</v>
      </c>
      <c r="L20" s="172" t="str">
        <f>IF('MS-Sang'!L19&lt;&gt;"",'MS-Sang'!L19,"")</f>
        <v>G2</v>
      </c>
      <c r="M20" s="172" t="str">
        <f>IF('MS-Sang'!M19&lt;&gt;"",'MS-Sang'!M19,"")</f>
        <v>S4</v>
      </c>
      <c r="N20" s="172" t="str">
        <f>IF('MS-Sang'!N19&lt;&gt;"",'MS-Sang'!N19,"")</f>
        <v>D2</v>
      </c>
      <c r="O20" s="172" t="str">
        <f>IF('MS-Sang'!O19&lt;&gt;"",'MS-Sang'!O19,"")</f>
        <v>G1</v>
      </c>
      <c r="P20" s="172" t="str">
        <f>IF('MS-Sang'!P19&lt;&gt;"",'MS-Sang'!P19,"")</f>
        <v>T8</v>
      </c>
      <c r="Q20" s="173" t="str">
        <f>IF('MS-Sang'!Q19&lt;&gt;"",'MS-Sang'!Q19,"")</f>
        <v>A2</v>
      </c>
      <c r="R20" s="174" t="str">
        <f>IF('MS-Sang'!R19&lt;&gt;"",'MS-Sang'!R19,"")</f>
        <v>S2</v>
      </c>
      <c r="S20" s="172" t="str">
        <f>IF('MS-Sang'!S19&lt;&gt;"",'MS-Sang'!S19,"")</f>
        <v>H2</v>
      </c>
      <c r="T20" s="172" t="str">
        <f>IF('MS-Sang'!T19&lt;&gt;"",'MS-Sang'!T19,"")</f>
        <v>V6</v>
      </c>
      <c r="U20" s="172" t="str">
        <f>IF('MS-Sang'!U19&lt;&gt;"",'MS-Sang'!U19,"")</f>
        <v>S3</v>
      </c>
      <c r="V20" s="172" t="str">
        <f>IF('MS-Sang'!V19&lt;&gt;"",'MS-Sang'!V19,"")</f>
        <v>V11</v>
      </c>
      <c r="W20" s="172" t="str">
        <f>IF('MS-Sang'!W19&lt;&gt;"",'MS-Sang'!W19,"")</f>
        <v>A6</v>
      </c>
      <c r="X20" s="172" t="str">
        <f>IF('MS-Sang'!X19&lt;&gt;"",'MS-Sang'!X19,"")</f>
        <v>Ti1</v>
      </c>
      <c r="Y20" s="172" t="str">
        <f>IF('MS-Sang'!Y19&lt;&gt;"",'MS-Sang'!Y19,"")</f>
        <v>V9</v>
      </c>
      <c r="Z20" s="172" t="str">
        <f>IF('MS-Sang'!Z19&lt;&gt;"",'MS-Sang'!Z19,"")</f>
        <v>D1</v>
      </c>
      <c r="AA20" s="172" t="str">
        <f>IF('MS-Sang'!AA19&lt;&gt;"",'MS-Sang'!AA19,"")</f>
        <v>T3</v>
      </c>
      <c r="AB20" s="172" t="str">
        <f>IF('MS-Sang'!AB19&lt;&gt;"",'MS-Sang'!AB19,"")</f>
        <v>A3</v>
      </c>
      <c r="AC20" s="172" t="str">
        <f>IF('MS-Sang'!AC19&lt;&gt;"",'MS-Sang'!AC19,"")</f>
        <v>A7</v>
      </c>
      <c r="AD20" s="172" t="str">
        <f>IF('MS-Sang'!AD19&lt;&gt;"",'MS-Sang'!AD19,"")</f>
        <v>L8</v>
      </c>
      <c r="AE20" s="172" t="str">
        <f>IF('MS-Sang'!AE19&lt;&gt;"",'MS-Sang'!AE19,"")</f>
        <v>G3</v>
      </c>
      <c r="AF20" s="172" t="str">
        <f>IF('MS-Sang'!AF19&lt;&gt;"",'MS-Sang'!AF19,"")</f>
        <v>Ti5</v>
      </c>
      <c r="AG20" s="172" t="str">
        <f>IF('MS-Sang'!AG19&lt;&gt;"",'MS-Sang'!AG19,"")</f>
        <v>T1</v>
      </c>
      <c r="AH20" s="173" t="str">
        <f>IF('MS-Sang'!AH19&lt;&gt;"",'MS-Sang'!AH19,"")</f>
        <v>S1</v>
      </c>
      <c r="AI20" s="175" t="str">
        <f>IF('MS-Sang'!AI19&lt;&gt;"",'MS-Sang'!AI19,"")</f>
        <v/>
      </c>
      <c r="AJ20" s="176" t="str">
        <f>IF('MS-Sang'!AJ19&lt;&gt;"",'MS-Sang'!AJ19,"")</f>
        <v/>
      </c>
      <c r="AK20" s="177"/>
      <c r="AL20" s="177"/>
      <c r="AM20" s="178"/>
    </row>
    <row r="21" spans="1:39" ht="15.6" customHeight="1" thickBot="1" x14ac:dyDescent="0.3">
      <c r="A21" s="101"/>
      <c r="B21" s="179">
        <v>5</v>
      </c>
      <c r="C21" s="180" t="str">
        <f>IF('MS-Sang'!C20&lt;&gt;"",'MS-Sang'!C20,"")</f>
        <v/>
      </c>
      <c r="D21" s="180" t="str">
        <f>IF('MS-Sang'!D20&lt;&gt;"",'MS-Sang'!D20,"")</f>
        <v/>
      </c>
      <c r="E21" s="180" t="str">
        <f>IF('MS-Sang'!E20&lt;&gt;"",'MS-Sang'!E20,"")</f>
        <v/>
      </c>
      <c r="F21" s="180" t="str">
        <f>IF('MS-Sang'!F20&lt;&gt;"",'MS-Sang'!F20,"")</f>
        <v/>
      </c>
      <c r="G21" s="180" t="str">
        <f>IF('MS-Sang'!G20&lt;&gt;"",'MS-Sang'!G20,"")</f>
        <v/>
      </c>
      <c r="H21" s="180" t="str">
        <f>IF('MS-Sang'!H20&lt;&gt;"",'MS-Sang'!H20,"")</f>
        <v/>
      </c>
      <c r="I21" s="180" t="str">
        <f>IF('MS-Sang'!I20&lt;&gt;"",'MS-Sang'!I20,"")</f>
        <v/>
      </c>
      <c r="J21" s="180" t="str">
        <f>IF('MS-Sang'!J20&lt;&gt;"",'MS-Sang'!J20,"")</f>
        <v/>
      </c>
      <c r="K21" s="180" t="str">
        <f>IF('MS-Sang'!K20&lt;&gt;"",'MS-Sang'!K20,"")</f>
        <v/>
      </c>
      <c r="L21" s="180" t="str">
        <f>IF('MS-Sang'!L20&lt;&gt;"",'MS-Sang'!L20,"")</f>
        <v/>
      </c>
      <c r="M21" s="180" t="str">
        <f>IF('MS-Sang'!M20&lt;&gt;"",'MS-Sang'!M20,"")</f>
        <v/>
      </c>
      <c r="N21" s="180" t="str">
        <f>IF('MS-Sang'!N20&lt;&gt;"",'MS-Sang'!N20,"")</f>
        <v/>
      </c>
      <c r="O21" s="180" t="str">
        <f>IF('MS-Sang'!O20&lt;&gt;"",'MS-Sang'!O20,"")</f>
        <v/>
      </c>
      <c r="P21" s="180" t="str">
        <f>IF('MS-Sang'!P20&lt;&gt;"",'MS-Sang'!P20,"")</f>
        <v/>
      </c>
      <c r="Q21" s="181" t="str">
        <f>IF('MS-Sang'!Q20&lt;&gt;"",'MS-Sang'!Q20,"")</f>
        <v/>
      </c>
      <c r="R21" s="182" t="str">
        <f>IF('MS-Sang'!R20&lt;&gt;"",'MS-Sang'!R20,"")</f>
        <v/>
      </c>
      <c r="S21" s="180" t="str">
        <f>IF('MS-Sang'!S20&lt;&gt;"",'MS-Sang'!S20,"")</f>
        <v/>
      </c>
      <c r="T21" s="180" t="str">
        <f>IF('MS-Sang'!T20&lt;&gt;"",'MS-Sang'!T20,"")</f>
        <v/>
      </c>
      <c r="U21" s="180" t="str">
        <f>IF('MS-Sang'!U20&lt;&gt;"",'MS-Sang'!U20,"")</f>
        <v/>
      </c>
      <c r="V21" s="180" t="str">
        <f>IF('MS-Sang'!V20&lt;&gt;"",'MS-Sang'!V20,"")</f>
        <v/>
      </c>
      <c r="W21" s="180" t="str">
        <f>IF('MS-Sang'!W20&lt;&gt;"",'MS-Sang'!W20,"")</f>
        <v/>
      </c>
      <c r="X21" s="180" t="str">
        <f>IF('MS-Sang'!X20&lt;&gt;"",'MS-Sang'!X20,"")</f>
        <v/>
      </c>
      <c r="Y21" s="180" t="str">
        <f>IF('MS-Sang'!Y20&lt;&gt;"",'MS-Sang'!Y20,"")</f>
        <v/>
      </c>
      <c r="Z21" s="180" t="str">
        <f>IF('MS-Sang'!Z20&lt;&gt;"",'MS-Sang'!Z20,"")</f>
        <v/>
      </c>
      <c r="AA21" s="180" t="str">
        <f>IF('MS-Sang'!AA20&lt;&gt;"",'MS-Sang'!AA20,"")</f>
        <v/>
      </c>
      <c r="AB21" s="180" t="str">
        <f>IF('MS-Sang'!AB20&lt;&gt;"",'MS-Sang'!AB20,"")</f>
        <v/>
      </c>
      <c r="AC21" s="180" t="str">
        <f>IF('MS-Sang'!AC20&lt;&gt;"",'MS-Sang'!AC20,"")</f>
        <v/>
      </c>
      <c r="AD21" s="180" t="str">
        <f>IF('MS-Sang'!AD20&lt;&gt;"",'MS-Sang'!AD20,"")</f>
        <v/>
      </c>
      <c r="AE21" s="180" t="str">
        <f>IF('MS-Sang'!AE20&lt;&gt;"",'MS-Sang'!AE20,"")</f>
        <v/>
      </c>
      <c r="AF21" s="180" t="str">
        <f>IF('MS-Sang'!AF20&lt;&gt;"",'MS-Sang'!AF20,"")</f>
        <v/>
      </c>
      <c r="AG21" s="180" t="str">
        <f>IF('MS-Sang'!AG20&lt;&gt;"",'MS-Sang'!AG20,"")</f>
        <v/>
      </c>
      <c r="AH21" s="181" t="str">
        <f>IF('MS-Sang'!AH20&lt;&gt;"",'MS-Sang'!AH20,"")</f>
        <v/>
      </c>
      <c r="AI21" s="175" t="str">
        <f>IF('MS-Sang'!AI20&lt;&gt;"",'MS-Sang'!AI20,"")</f>
        <v/>
      </c>
      <c r="AJ21" s="176" t="str">
        <f>IF('MS-Sang'!AJ20&lt;&gt;"",'MS-Sang'!AJ20,"")</f>
        <v/>
      </c>
      <c r="AK21" s="177"/>
      <c r="AL21" s="177"/>
      <c r="AM21" s="178"/>
    </row>
    <row r="22" spans="1:39" ht="15.6" customHeight="1" thickTop="1" x14ac:dyDescent="0.25">
      <c r="A22" s="90"/>
      <c r="B22" s="183">
        <v>1</v>
      </c>
      <c r="C22" s="184" t="str">
        <f>IF('MS-Sang'!C21&lt;&gt;"",'MS-Sang'!C21,"")</f>
        <v>S3</v>
      </c>
      <c r="D22" s="184" t="str">
        <f>IF('MS-Sang'!D21&lt;&gt;"",'MS-Sang'!D21,"")</f>
        <v>Si4</v>
      </c>
      <c r="E22" s="184" t="str">
        <f>IF('MS-Sang'!E21&lt;&gt;"",'MS-Sang'!E21,"")</f>
        <v>V8</v>
      </c>
      <c r="F22" s="184" t="str">
        <f>IF('MS-Sang'!F21&lt;&gt;"",'MS-Sang'!F21,"")</f>
        <v>H3</v>
      </c>
      <c r="G22" s="184" t="str">
        <f>IF('MS-Sang'!G21&lt;&gt;"",'MS-Sang'!G21,"")</f>
        <v>L5</v>
      </c>
      <c r="H22" s="184" t="str">
        <f>IF('MS-Sang'!H21&lt;&gt;"",'MS-Sang'!H21,"")</f>
        <v>H5</v>
      </c>
      <c r="I22" s="184" t="str">
        <f>IF('MS-Sang'!I21&lt;&gt;"",'MS-Sang'!I21,"")</f>
        <v>Ti1</v>
      </c>
      <c r="J22" s="184" t="str">
        <f>IF('MS-Sang'!J21&lt;&gt;"",'MS-Sang'!J21,"")</f>
        <v>V4</v>
      </c>
      <c r="K22" s="184" t="str">
        <f>IF('MS-Sang'!K21&lt;&gt;"",'MS-Sang'!K21,"")</f>
        <v>A3</v>
      </c>
      <c r="L22" s="184" t="str">
        <f>IF('MS-Sang'!L21&lt;&gt;"",'MS-Sang'!L21,"")</f>
        <v>V13</v>
      </c>
      <c r="M22" s="184" t="str">
        <f>IF('MS-Sang'!M21&lt;&gt;"",'MS-Sang'!M21,"")</f>
        <v>D1</v>
      </c>
      <c r="N22" s="184" t="str">
        <f>IF('MS-Sang'!N21&lt;&gt;"",'MS-Sang'!N21,"")</f>
        <v>T9</v>
      </c>
      <c r="O22" s="184" t="str">
        <f>IF('MS-Sang'!O21&lt;&gt;"",'MS-Sang'!O21,"")</f>
        <v>V9</v>
      </c>
      <c r="P22" s="184" t="str">
        <f>IF('MS-Sang'!P21&lt;&gt;"",'MS-Sang'!P21,"")</f>
        <v>A2</v>
      </c>
      <c r="Q22" s="185" t="str">
        <f>IF('MS-Sang'!Q21&lt;&gt;"",'MS-Sang'!Q21,"")</f>
        <v>T8</v>
      </c>
      <c r="R22" s="186" t="str">
        <f>IF('MS-Sang'!R21&lt;&gt;"",'MS-Sang'!R21,"")</f>
        <v>A5</v>
      </c>
      <c r="S22" s="184" t="str">
        <f>IF('MS-Sang'!S21&lt;&gt;"",'MS-Sang'!S21,"")</f>
        <v>Si5</v>
      </c>
      <c r="T22" s="184" t="str">
        <f>IF('MS-Sang'!T21&lt;&gt;"",'MS-Sang'!T21,"")</f>
        <v>T11</v>
      </c>
      <c r="U22" s="184" t="str">
        <f>IF('MS-Sang'!U21&lt;&gt;"",'MS-Sang'!U21,"")</f>
        <v>H2</v>
      </c>
      <c r="V22" s="184" t="str">
        <f>IF('MS-Sang'!V21&lt;&gt;"",'MS-Sang'!V21,"")</f>
        <v>A7</v>
      </c>
      <c r="W22" s="184" t="str">
        <f>IF('MS-Sang'!W21&lt;&gt;"",'MS-Sang'!W21,"")</f>
        <v>A6</v>
      </c>
      <c r="X22" s="184" t="str">
        <f>IF('MS-Sang'!X21&lt;&gt;"",'MS-Sang'!X21,"")</f>
        <v>L4</v>
      </c>
      <c r="Y22" s="184" t="str">
        <f>IF('MS-Sang'!Y21&lt;&gt;"",'MS-Sang'!Y21,"")</f>
        <v>A4</v>
      </c>
      <c r="Z22" s="184" t="str">
        <f>IF('MS-Sang'!Z21&lt;&gt;"",'MS-Sang'!Z21,"")</f>
        <v>V2</v>
      </c>
      <c r="AA22" s="184" t="str">
        <f>IF('MS-Sang'!AA21&lt;&gt;"",'MS-Sang'!AA21,"")</f>
        <v>V11</v>
      </c>
      <c r="AB22" s="184" t="str">
        <f>IF('MS-Sang'!AB21&lt;&gt;"",'MS-Sang'!AB21,"")</f>
        <v>V12</v>
      </c>
      <c r="AC22" s="184" t="str">
        <f>IF('MS-Sang'!AC21&lt;&gt;"",'MS-Sang'!AC21,"")</f>
        <v>H4</v>
      </c>
      <c r="AD22" s="184" t="str">
        <f>IF('MS-Sang'!AD21&lt;&gt;"",'MS-Sang'!AD21,"")</f>
        <v>K1</v>
      </c>
      <c r="AE22" s="184" t="str">
        <f>IF('MS-Sang'!AE21&lt;&gt;"",'MS-Sang'!AE21,"")</f>
        <v>T3</v>
      </c>
      <c r="AF22" s="184" t="str">
        <f>IF('MS-Sang'!AF21&lt;&gt;"",'MS-Sang'!AF21,"")</f>
        <v>Si3</v>
      </c>
      <c r="AG22" s="184" t="str">
        <f>IF('MS-Sang'!AG21&lt;&gt;"",'MS-Sang'!AG21,"")</f>
        <v>S1</v>
      </c>
      <c r="AH22" s="185" t="str">
        <f>IF('MS-Sang'!AH21&lt;&gt;"",'MS-Sang'!AH21,"")</f>
        <v>G1</v>
      </c>
      <c r="AI22" s="175" t="str">
        <f>IF('MS-Sang'!AI21&lt;&gt;"",'MS-Sang'!AI21,"")</f>
        <v/>
      </c>
      <c r="AJ22" s="176" t="str">
        <f>IF('MS-Sang'!AJ21&lt;&gt;"",'MS-Sang'!AJ21,"")</f>
        <v/>
      </c>
      <c r="AK22" s="177"/>
      <c r="AL22" s="177"/>
      <c r="AM22" s="187"/>
    </row>
    <row r="23" spans="1:39" ht="15.6" customHeight="1" x14ac:dyDescent="0.25">
      <c r="A23" s="97"/>
      <c r="B23" s="171">
        <v>2</v>
      </c>
      <c r="C23" s="172" t="str">
        <f>IF('MS-Sang'!C22&lt;&gt;"",'MS-Sang'!C22,"")</f>
        <v>A1</v>
      </c>
      <c r="D23" s="172" t="str">
        <f>IF('MS-Sang'!D22&lt;&gt;"",'MS-Sang'!D22,"")</f>
        <v>S3</v>
      </c>
      <c r="E23" s="172" t="str">
        <f>IF('MS-Sang'!E22&lt;&gt;"",'MS-Sang'!E22,"")</f>
        <v>Si1</v>
      </c>
      <c r="F23" s="172" t="str">
        <f>IF('MS-Sang'!F22&lt;&gt;"",'MS-Sang'!F22,"")</f>
        <v>Ti1</v>
      </c>
      <c r="G23" s="172" t="str">
        <f>IF('MS-Sang'!G22&lt;&gt;"",'MS-Sang'!G22,"")</f>
        <v>L5</v>
      </c>
      <c r="H23" s="172" t="str">
        <f>IF('MS-Sang'!H22&lt;&gt;"",'MS-Sang'!H22,"")</f>
        <v>T8</v>
      </c>
      <c r="I23" s="172" t="str">
        <f>IF('MS-Sang'!I22&lt;&gt;"",'MS-Sang'!I22,"")</f>
        <v>T1</v>
      </c>
      <c r="J23" s="172" t="str">
        <f>IF('MS-Sang'!J22&lt;&gt;"",'MS-Sang'!J22,"")</f>
        <v>V4</v>
      </c>
      <c r="K23" s="172" t="str">
        <f>IF('MS-Sang'!K22&lt;&gt;"",'MS-Sang'!K22,"")</f>
        <v>D3</v>
      </c>
      <c r="L23" s="172" t="str">
        <f>IF('MS-Sang'!L22&lt;&gt;"",'MS-Sang'!L22,"")</f>
        <v>V13</v>
      </c>
      <c r="M23" s="172" t="str">
        <f>IF('MS-Sang'!M22&lt;&gt;"",'MS-Sang'!M22,"")</f>
        <v>D1</v>
      </c>
      <c r="N23" s="172" t="str">
        <f>IF('MS-Sang'!N22&lt;&gt;"",'MS-Sang'!N22,"")</f>
        <v>K3</v>
      </c>
      <c r="O23" s="172" t="str">
        <f>IF('MS-Sang'!O22&lt;&gt;"",'MS-Sang'!O22,"")</f>
        <v>V1</v>
      </c>
      <c r="P23" s="172" t="str">
        <f>IF('MS-Sang'!P22&lt;&gt;"",'MS-Sang'!P22,"")</f>
        <v>H5</v>
      </c>
      <c r="Q23" s="173" t="str">
        <f>IF('MS-Sang'!Q22&lt;&gt;"",'MS-Sang'!Q22,"")</f>
        <v>A2</v>
      </c>
      <c r="R23" s="174" t="str">
        <f>IF('MS-Sang'!R22&lt;&gt;"",'MS-Sang'!R22,"")</f>
        <v>Ti3</v>
      </c>
      <c r="S23" s="172" t="str">
        <f>IF('MS-Sang'!S22&lt;&gt;"",'MS-Sang'!S22,"")</f>
        <v>A5</v>
      </c>
      <c r="T23" s="172" t="str">
        <f>IF('MS-Sang'!T22&lt;&gt;"",'MS-Sang'!T22,"")</f>
        <v>V10</v>
      </c>
      <c r="U23" s="172" t="str">
        <f>IF('MS-Sang'!U22&lt;&gt;"",'MS-Sang'!U22,"")</f>
        <v>T11</v>
      </c>
      <c r="V23" s="172" t="str">
        <f>IF('MS-Sang'!V22&lt;&gt;"",'MS-Sang'!V22,"")</f>
        <v>G1</v>
      </c>
      <c r="W23" s="172" t="str">
        <f>IF('MS-Sang'!W22&lt;&gt;"",'MS-Sang'!W22,"")</f>
        <v>H2</v>
      </c>
      <c r="X23" s="172" t="str">
        <f>IF('MS-Sang'!X22&lt;&gt;"",'MS-Sang'!X22,"")</f>
        <v>A4</v>
      </c>
      <c r="Y23" s="172" t="str">
        <f>IF('MS-Sang'!Y22&lt;&gt;"",'MS-Sang'!Y22,"")</f>
        <v>Si5</v>
      </c>
      <c r="Z23" s="172" t="str">
        <f>IF('MS-Sang'!Z22&lt;&gt;"",'MS-Sang'!Z22,"")</f>
        <v>L4</v>
      </c>
      <c r="AA23" s="172" t="str">
        <f>IF('MS-Sang'!AA22&lt;&gt;"",'MS-Sang'!AA22,"")</f>
        <v>V11</v>
      </c>
      <c r="AB23" s="172" t="str">
        <f>IF('MS-Sang'!AB22&lt;&gt;"",'MS-Sang'!AB22,"")</f>
        <v>V12</v>
      </c>
      <c r="AC23" s="172" t="str">
        <f>IF('MS-Sang'!AC22&lt;&gt;"",'MS-Sang'!AC22,"")</f>
        <v>T5</v>
      </c>
      <c r="AD23" s="172" t="str">
        <f>IF('MS-Sang'!AD22&lt;&gt;"",'MS-Sang'!AD22,"")</f>
        <v>S4</v>
      </c>
      <c r="AE23" s="172" t="str">
        <f>IF('MS-Sang'!AE22&lt;&gt;"",'MS-Sang'!AE22,"")</f>
        <v>T3</v>
      </c>
      <c r="AF23" s="172" t="str">
        <f>IF('MS-Sang'!AF22&lt;&gt;"",'MS-Sang'!AF22,"")</f>
        <v>H4</v>
      </c>
      <c r="AG23" s="172" t="str">
        <f>IF('MS-Sang'!AG22&lt;&gt;"",'MS-Sang'!AG22,"")</f>
        <v>D2</v>
      </c>
      <c r="AH23" s="173" t="str">
        <f>IF('MS-Sang'!AH22&lt;&gt;"",'MS-Sang'!AH22,"")</f>
        <v>T4</v>
      </c>
      <c r="AI23" s="175" t="str">
        <f>IF('MS-Sang'!AI22&lt;&gt;"",'MS-Sang'!AI22,"")</f>
        <v/>
      </c>
      <c r="AJ23" s="176" t="str">
        <f>IF('MS-Sang'!AJ22&lt;&gt;"",'MS-Sang'!AJ22,"")</f>
        <v/>
      </c>
      <c r="AK23" s="177"/>
      <c r="AL23" s="177"/>
      <c r="AM23" s="187"/>
    </row>
    <row r="24" spans="1:39" ht="15.6" customHeight="1" x14ac:dyDescent="0.25">
      <c r="A24" s="100">
        <v>5</v>
      </c>
      <c r="B24" s="171">
        <v>3</v>
      </c>
      <c r="C24" s="172" t="str">
        <f>IF('MS-Sang'!C23&lt;&gt;"",'MS-Sang'!C23,"")</f>
        <v>V2</v>
      </c>
      <c r="D24" s="172" t="str">
        <f>IF('MS-Sang'!D23&lt;&gt;"",'MS-Sang'!D23,"")</f>
        <v>A1</v>
      </c>
      <c r="E24" s="172" t="str">
        <f>IF('MS-Sang'!E23&lt;&gt;"",'MS-Sang'!E23,"")</f>
        <v>Si1</v>
      </c>
      <c r="F24" s="172" t="str">
        <f>IF('MS-Sang'!F23&lt;&gt;"",'MS-Sang'!F23,"")</f>
        <v>A6</v>
      </c>
      <c r="G24" s="172" t="str">
        <f>IF('MS-Sang'!G23&lt;&gt;"",'MS-Sang'!G23,"")</f>
        <v>V8</v>
      </c>
      <c r="H24" s="172" t="str">
        <f>IF('MS-Sang'!H23&lt;&gt;"",'MS-Sang'!H23,"")</f>
        <v>T8</v>
      </c>
      <c r="I24" s="172" t="str">
        <f>IF('MS-Sang'!I23&lt;&gt;"",'MS-Sang'!I23,"")</f>
        <v>T1</v>
      </c>
      <c r="J24" s="172" t="str">
        <f>IF('MS-Sang'!J23&lt;&gt;"",'MS-Sang'!J23,"")</f>
        <v>K3</v>
      </c>
      <c r="K24" s="172" t="str">
        <f>IF('MS-Sang'!K23&lt;&gt;"",'MS-Sang'!K23,"")</f>
        <v>H3</v>
      </c>
      <c r="L24" s="172" t="str">
        <f>IF('MS-Sang'!L23&lt;&gt;"",'MS-Sang'!L23,"")</f>
        <v>D3</v>
      </c>
      <c r="M24" s="172" t="str">
        <f>IF('MS-Sang'!M23&lt;&gt;"",'MS-Sang'!M23,"")</f>
        <v>K4</v>
      </c>
      <c r="N24" s="172" t="str">
        <f>IF('MS-Sang'!N23&lt;&gt;"",'MS-Sang'!N23,"")</f>
        <v>A2</v>
      </c>
      <c r="O24" s="172" t="str">
        <f>IF('MS-Sang'!O23&lt;&gt;"",'MS-Sang'!O23,"")</f>
        <v>A7</v>
      </c>
      <c r="P24" s="172" t="str">
        <f>IF('MS-Sang'!P23&lt;&gt;"",'MS-Sang'!P23,"")</f>
        <v>V1</v>
      </c>
      <c r="Q24" s="173" t="str">
        <f>IF('MS-Sang'!Q23&lt;&gt;"",'MS-Sang'!Q23,"")</f>
        <v>V13</v>
      </c>
      <c r="R24" s="174" t="str">
        <f>IF('MS-Sang'!R23&lt;&gt;"",'MS-Sang'!R23,"")</f>
        <v>V7</v>
      </c>
      <c r="S24" s="172" t="str">
        <f>IF('MS-Sang'!S23&lt;&gt;"",'MS-Sang'!S23,"")</f>
        <v>T5</v>
      </c>
      <c r="T24" s="172" t="str">
        <f>IF('MS-Sang'!T23&lt;&gt;"",'MS-Sang'!T23,"")</f>
        <v>Si3</v>
      </c>
      <c r="U24" s="172" t="str">
        <f>IF('MS-Sang'!U23&lt;&gt;"",'MS-Sang'!U23,"")</f>
        <v>T11</v>
      </c>
      <c r="V24" s="172" t="str">
        <f>IF('MS-Sang'!V23&lt;&gt;"",'MS-Sang'!V23,"")</f>
        <v>T9</v>
      </c>
      <c r="W24" s="172" t="str">
        <f>IF('MS-Sang'!W23&lt;&gt;"",'MS-Sang'!W23,"")</f>
        <v>V10</v>
      </c>
      <c r="X24" s="172" t="str">
        <f>IF('MS-Sang'!X23&lt;&gt;"",'MS-Sang'!X23,"")</f>
        <v>T7</v>
      </c>
      <c r="Y24" s="172" t="str">
        <f>IF('MS-Sang'!Y23&lt;&gt;"",'MS-Sang'!Y23,"")</f>
        <v>L4</v>
      </c>
      <c r="Z24" s="172" t="str">
        <f>IF('MS-Sang'!Z23&lt;&gt;"",'MS-Sang'!Z23,"")</f>
        <v>T10</v>
      </c>
      <c r="AA24" s="172" t="str">
        <f>IF('MS-Sang'!AA23&lt;&gt;"",'MS-Sang'!AA23,"")</f>
        <v>H4</v>
      </c>
      <c r="AB24" s="172" t="str">
        <f>IF('MS-Sang'!AB23&lt;&gt;"",'MS-Sang'!AB23,"")</f>
        <v>A3</v>
      </c>
      <c r="AC24" s="172" t="str">
        <f>IF('MS-Sang'!AC23&lt;&gt;"",'MS-Sang'!AC23,"")</f>
        <v>V11</v>
      </c>
      <c r="AD24" s="172" t="str">
        <f>IF('MS-Sang'!AD23&lt;&gt;"",'MS-Sang'!AD23,"")</f>
        <v>S4</v>
      </c>
      <c r="AE24" s="172" t="str">
        <f>IF('MS-Sang'!AE23&lt;&gt;"",'MS-Sang'!AE23,"")</f>
        <v>L1</v>
      </c>
      <c r="AF24" s="172" t="str">
        <f>IF('MS-Sang'!AF23&lt;&gt;"",'MS-Sang'!AF23,"")</f>
        <v>K1</v>
      </c>
      <c r="AG24" s="172" t="str">
        <f>IF('MS-Sang'!AG23&lt;&gt;"",'MS-Sang'!AG23,"")</f>
        <v>Si4</v>
      </c>
      <c r="AH24" s="173" t="str">
        <f>IF('MS-Sang'!AH23&lt;&gt;"",'MS-Sang'!AH23,"")</f>
        <v>S1</v>
      </c>
      <c r="AI24" s="175" t="str">
        <f>IF('MS-Sang'!AI23&lt;&gt;"",'MS-Sang'!AI23,"")</f>
        <v/>
      </c>
      <c r="AJ24" s="176" t="str">
        <f>IF('MS-Sang'!AJ23&lt;&gt;"",'MS-Sang'!AJ23,"")</f>
        <v/>
      </c>
      <c r="AK24" s="177"/>
      <c r="AL24" s="177"/>
      <c r="AM24" s="187"/>
    </row>
    <row r="25" spans="1:39" ht="15.6" customHeight="1" x14ac:dyDescent="0.25">
      <c r="A25" s="97"/>
      <c r="B25" s="171">
        <v>4</v>
      </c>
      <c r="C25" s="172" t="str">
        <f>IF('MS-Sang'!C24&lt;&gt;"",'MS-Sang'!C24,"")</f>
        <v>V2</v>
      </c>
      <c r="D25" s="172" t="str">
        <f>IF('MS-Sang'!D24&lt;&gt;"",'MS-Sang'!D24,"")</f>
        <v>A1</v>
      </c>
      <c r="E25" s="172" t="str">
        <f>IF('MS-Sang'!E24&lt;&gt;"",'MS-Sang'!E24,"")</f>
        <v>A6</v>
      </c>
      <c r="F25" s="172" t="str">
        <f>IF('MS-Sang'!F24&lt;&gt;"",'MS-Sang'!F24,"")</f>
        <v>Si1</v>
      </c>
      <c r="G25" s="172" t="str">
        <f>IF('MS-Sang'!G24&lt;&gt;"",'MS-Sang'!G24,"")</f>
        <v>V8</v>
      </c>
      <c r="H25" s="172" t="str">
        <f>IF('MS-Sang'!H24&lt;&gt;"",'MS-Sang'!H24,"")</f>
        <v>Ti1</v>
      </c>
      <c r="I25" s="172" t="str">
        <f>IF('MS-Sang'!I24&lt;&gt;"",'MS-Sang'!I24,"")</f>
        <v>K3</v>
      </c>
      <c r="J25" s="172" t="str">
        <f>IF('MS-Sang'!J24&lt;&gt;"",'MS-Sang'!J24,"")</f>
        <v>D3</v>
      </c>
      <c r="K25" s="172" t="str">
        <f>IF('MS-Sang'!K24&lt;&gt;"",'MS-Sang'!K24,"")</f>
        <v>K4</v>
      </c>
      <c r="L25" s="172" t="str">
        <f>IF('MS-Sang'!L24&lt;&gt;"",'MS-Sang'!L24,"")</f>
        <v>S3</v>
      </c>
      <c r="M25" s="172" t="str">
        <f>IF('MS-Sang'!M24&lt;&gt;"",'MS-Sang'!M24,"")</f>
        <v>H2</v>
      </c>
      <c r="N25" s="172" t="str">
        <f>IF('MS-Sang'!N24&lt;&gt;"",'MS-Sang'!N24,"")</f>
        <v>L5</v>
      </c>
      <c r="O25" s="172" t="str">
        <f>IF('MS-Sang'!O24&lt;&gt;"",'MS-Sang'!O24,"")</f>
        <v>G1</v>
      </c>
      <c r="P25" s="172" t="str">
        <f>IF('MS-Sang'!P24&lt;&gt;"",'MS-Sang'!P24,"")</f>
        <v>T8</v>
      </c>
      <c r="Q25" s="173" t="str">
        <f>IF('MS-Sang'!Q24&lt;&gt;"",'MS-Sang'!Q24,"")</f>
        <v>H3</v>
      </c>
      <c r="R25" s="174" t="str">
        <f>IF('MS-Sang'!R24&lt;&gt;"",'MS-Sang'!R24,"")</f>
        <v>V7</v>
      </c>
      <c r="S25" s="172" t="str">
        <f>IF('MS-Sang'!S24&lt;&gt;"",'MS-Sang'!S24,"")</f>
        <v>T5</v>
      </c>
      <c r="T25" s="172" t="str">
        <f>IF('MS-Sang'!T24&lt;&gt;"",'MS-Sang'!T24,"")</f>
        <v>K1</v>
      </c>
      <c r="U25" s="172" t="str">
        <f>IF('MS-Sang'!U24&lt;&gt;"",'MS-Sang'!U24,"")</f>
        <v>Ti3</v>
      </c>
      <c r="V25" s="172" t="str">
        <f>IF('MS-Sang'!V24&lt;&gt;"",'MS-Sang'!V24,"")</f>
        <v>T9</v>
      </c>
      <c r="W25" s="172" t="str">
        <f>IF('MS-Sang'!W24&lt;&gt;"",'MS-Sang'!W24,"")</f>
        <v>D2</v>
      </c>
      <c r="X25" s="172" t="str">
        <f>IF('MS-Sang'!X24&lt;&gt;"",'MS-Sang'!X24,"")</f>
        <v>T7</v>
      </c>
      <c r="Y25" s="172" t="str">
        <f>IF('MS-Sang'!Y24&lt;&gt;"",'MS-Sang'!Y24,"")</f>
        <v>T4</v>
      </c>
      <c r="Z25" s="172" t="str">
        <f>IF('MS-Sang'!Z24&lt;&gt;"",'MS-Sang'!Z24,"")</f>
        <v>T10</v>
      </c>
      <c r="AA25" s="172" t="str">
        <f>IF('MS-Sang'!AA24&lt;&gt;"",'MS-Sang'!AA24,"")</f>
        <v>S1</v>
      </c>
      <c r="AB25" s="172" t="str">
        <f>IF('MS-Sang'!AB24&lt;&gt;"",'MS-Sang'!AB24,"")</f>
        <v>S4</v>
      </c>
      <c r="AC25" s="172" t="str">
        <f>IF('MS-Sang'!AC24&lt;&gt;"",'MS-Sang'!AC24,"")</f>
        <v>L2</v>
      </c>
      <c r="AD25" s="172" t="str">
        <f>IF('MS-Sang'!AD24&lt;&gt;"",'MS-Sang'!AD24,"")</f>
        <v>H5</v>
      </c>
      <c r="AE25" s="172" t="str">
        <f>IF('MS-Sang'!AE24&lt;&gt;"",'MS-Sang'!AE24,"")</f>
        <v>A3</v>
      </c>
      <c r="AF25" s="172" t="str">
        <f>IF('MS-Sang'!AF24&lt;&gt;"",'MS-Sang'!AF24,"")</f>
        <v>V5</v>
      </c>
      <c r="AG25" s="172" t="str">
        <f>IF('MS-Sang'!AG24&lt;&gt;"",'MS-Sang'!AG24,"")</f>
        <v>L6</v>
      </c>
      <c r="AH25" s="173" t="str">
        <f>IF('MS-Sang'!AH24&lt;&gt;"",'MS-Sang'!AH24,"")</f>
        <v>Si4</v>
      </c>
      <c r="AI25" s="175" t="str">
        <f>IF('MS-Sang'!AI24&lt;&gt;"",'MS-Sang'!AI24,"")</f>
        <v/>
      </c>
      <c r="AJ25" s="176" t="str">
        <f>IF('MS-Sang'!AJ24&lt;&gt;"",'MS-Sang'!AJ24,"")</f>
        <v/>
      </c>
      <c r="AK25" s="177"/>
      <c r="AL25" s="177"/>
      <c r="AM25" s="187"/>
    </row>
    <row r="26" spans="1:39" ht="15.6" customHeight="1" thickBot="1" x14ac:dyDescent="0.3">
      <c r="A26" s="101"/>
      <c r="B26" s="179">
        <v>5</v>
      </c>
      <c r="C26" s="180" t="str">
        <f>IF('MS-Sang'!C25&lt;&gt;"",'MS-Sang'!C25,"")</f>
        <v/>
      </c>
      <c r="D26" s="180" t="str">
        <f>IF('MS-Sang'!D25&lt;&gt;"",'MS-Sang'!D25,"")</f>
        <v/>
      </c>
      <c r="E26" s="180" t="str">
        <f>IF('MS-Sang'!E25&lt;&gt;"",'MS-Sang'!E25,"")</f>
        <v/>
      </c>
      <c r="F26" s="180" t="str">
        <f>IF('MS-Sang'!F25&lt;&gt;"",'MS-Sang'!F25,"")</f>
        <v/>
      </c>
      <c r="G26" s="180" t="str">
        <f>IF('MS-Sang'!G25&lt;&gt;"",'MS-Sang'!G25,"")</f>
        <v/>
      </c>
      <c r="H26" s="180" t="str">
        <f>IF('MS-Sang'!H25&lt;&gt;"",'MS-Sang'!H25,"")</f>
        <v/>
      </c>
      <c r="I26" s="180" t="str">
        <f>IF('MS-Sang'!I25&lt;&gt;"",'MS-Sang'!I25,"")</f>
        <v/>
      </c>
      <c r="J26" s="180" t="str">
        <f>IF('MS-Sang'!J25&lt;&gt;"",'MS-Sang'!J25,"")</f>
        <v/>
      </c>
      <c r="K26" s="180" t="str">
        <f>IF('MS-Sang'!K25&lt;&gt;"",'MS-Sang'!K25,"")</f>
        <v/>
      </c>
      <c r="L26" s="180" t="str">
        <f>IF('MS-Sang'!L25&lt;&gt;"",'MS-Sang'!L25,"")</f>
        <v/>
      </c>
      <c r="M26" s="180" t="str">
        <f>IF('MS-Sang'!M25&lt;&gt;"",'MS-Sang'!M25,"")</f>
        <v/>
      </c>
      <c r="N26" s="180" t="str">
        <f>IF('MS-Sang'!N25&lt;&gt;"",'MS-Sang'!N25,"")</f>
        <v/>
      </c>
      <c r="O26" s="180" t="str">
        <f>IF('MS-Sang'!O25&lt;&gt;"",'MS-Sang'!O25,"")</f>
        <v/>
      </c>
      <c r="P26" s="180" t="str">
        <f>IF('MS-Sang'!P25&lt;&gt;"",'MS-Sang'!P25,"")</f>
        <v/>
      </c>
      <c r="Q26" s="181" t="str">
        <f>IF('MS-Sang'!Q25&lt;&gt;"",'MS-Sang'!Q25,"")</f>
        <v/>
      </c>
      <c r="R26" s="182" t="str">
        <f>IF('MS-Sang'!R25&lt;&gt;"",'MS-Sang'!R25,"")</f>
        <v/>
      </c>
      <c r="S26" s="180" t="str">
        <f>IF('MS-Sang'!S25&lt;&gt;"",'MS-Sang'!S25,"")</f>
        <v/>
      </c>
      <c r="T26" s="180" t="str">
        <f>IF('MS-Sang'!T25&lt;&gt;"",'MS-Sang'!T25,"")</f>
        <v/>
      </c>
      <c r="U26" s="180" t="str">
        <f>IF('MS-Sang'!U25&lt;&gt;"",'MS-Sang'!U25,"")</f>
        <v/>
      </c>
      <c r="V26" s="180" t="str">
        <f>IF('MS-Sang'!V25&lt;&gt;"",'MS-Sang'!V25,"")</f>
        <v/>
      </c>
      <c r="W26" s="180" t="str">
        <f>IF('MS-Sang'!W25&lt;&gt;"",'MS-Sang'!W25,"")</f>
        <v/>
      </c>
      <c r="X26" s="180" t="str">
        <f>IF('MS-Sang'!X25&lt;&gt;"",'MS-Sang'!X25,"")</f>
        <v>H5</v>
      </c>
      <c r="Y26" s="180" t="str">
        <f>IF('MS-Sang'!Y25&lt;&gt;"",'MS-Sang'!Y25,"")</f>
        <v>T4</v>
      </c>
      <c r="Z26" s="180" t="str">
        <f>IF('MS-Sang'!Z25&lt;&gt;"",'MS-Sang'!Z25,"")</f>
        <v>S1</v>
      </c>
      <c r="AA26" s="180" t="str">
        <f>IF('MS-Sang'!AA25&lt;&gt;"",'MS-Sang'!AA25,"")</f>
        <v>A2</v>
      </c>
      <c r="AB26" s="180" t="str">
        <f>IF('MS-Sang'!AB25&lt;&gt;"",'MS-Sang'!AB25,"")</f>
        <v>L2</v>
      </c>
      <c r="AC26" s="180" t="str">
        <f>IF('MS-Sang'!AC25&lt;&gt;"",'MS-Sang'!AC25,"")</f>
        <v>S4</v>
      </c>
      <c r="AD26" s="180" t="str">
        <f>IF('MS-Sang'!AD25&lt;&gt;"",'MS-Sang'!AD25,"")</f>
        <v>T10</v>
      </c>
      <c r="AE26" s="180" t="str">
        <f>IF('MS-Sang'!AE25&lt;&gt;"",'MS-Sang'!AE25,"")</f>
        <v>V7</v>
      </c>
      <c r="AF26" s="180" t="str">
        <f>IF('MS-Sang'!AF25&lt;&gt;"",'MS-Sang'!AF25,"")</f>
        <v>V5</v>
      </c>
      <c r="AG26" s="180" t="str">
        <f>IF('MS-Sang'!AG25&lt;&gt;"",'MS-Sang'!AG25,"")</f>
        <v>T1</v>
      </c>
      <c r="AH26" s="181" t="str">
        <f>IF('MS-Sang'!AH25&lt;&gt;"",'MS-Sang'!AH25,"")</f>
        <v>L6</v>
      </c>
      <c r="AI26" s="175" t="str">
        <f>IF('MS-Sang'!AI25&lt;&gt;"",'MS-Sang'!AI25,"")</f>
        <v/>
      </c>
      <c r="AJ26" s="176" t="str">
        <f>IF('MS-Sang'!AJ25&lt;&gt;"",'MS-Sang'!AJ25,"")</f>
        <v/>
      </c>
      <c r="AK26" s="177"/>
      <c r="AL26" s="177"/>
      <c r="AM26" s="187"/>
    </row>
    <row r="27" spans="1:39" ht="15.6" customHeight="1" thickTop="1" x14ac:dyDescent="0.25">
      <c r="A27" s="90"/>
      <c r="B27" s="183">
        <v>1</v>
      </c>
      <c r="C27" s="184" t="str">
        <f>IF('MS-Sang'!C26&lt;&gt;"",'MS-Sang'!C26,"")</f>
        <v>H4</v>
      </c>
      <c r="D27" s="184" t="str">
        <f>IF('MS-Sang'!D26&lt;&gt;"",'MS-Sang'!D26,"")</f>
        <v>Ti3</v>
      </c>
      <c r="E27" s="184" t="str">
        <f>IF('MS-Sang'!E26&lt;&gt;"",'MS-Sang'!E26,"")</f>
        <v>H6</v>
      </c>
      <c r="F27" s="184" t="str">
        <f>IF('MS-Sang'!F26&lt;&gt;"",'MS-Sang'!F26,"")</f>
        <v>Ti1</v>
      </c>
      <c r="G27" s="184" t="str">
        <f>IF('MS-Sang'!G26&lt;&gt;"",'MS-Sang'!G26,"")</f>
        <v>A4</v>
      </c>
      <c r="H27" s="184" t="str">
        <f>IF('MS-Sang'!H26&lt;&gt;"",'MS-Sang'!H26,"")</f>
        <v>S1</v>
      </c>
      <c r="I27" s="184" t="str">
        <f>IF('MS-Sang'!I26&lt;&gt;"",'MS-Sang'!I26,"")</f>
        <v>S4</v>
      </c>
      <c r="J27" s="184" t="str">
        <f>IF('MS-Sang'!J26&lt;&gt;"",'MS-Sang'!J26,"")</f>
        <v>L7</v>
      </c>
      <c r="K27" s="184" t="str">
        <f>IF('MS-Sang'!K26&lt;&gt;"",'MS-Sang'!K26,"")</f>
        <v>G3</v>
      </c>
      <c r="L27" s="184" t="str">
        <f>IF('MS-Sang'!L26&lt;&gt;"",'MS-Sang'!L26,"")</f>
        <v>K5</v>
      </c>
      <c r="M27" s="184" t="str">
        <f>IF('MS-Sang'!M26&lt;&gt;"",'MS-Sang'!M26,"")</f>
        <v>A5</v>
      </c>
      <c r="N27" s="184" t="str">
        <f>IF('MS-Sang'!N26&lt;&gt;"",'MS-Sang'!N26,"")</f>
        <v>H2</v>
      </c>
      <c r="O27" s="184" t="str">
        <f>IF('MS-Sang'!O26&lt;&gt;"",'MS-Sang'!O26,"")</f>
        <v>T6</v>
      </c>
      <c r="P27" s="184" t="str">
        <f>IF('MS-Sang'!P26&lt;&gt;"",'MS-Sang'!P26,"")</f>
        <v>H5</v>
      </c>
      <c r="Q27" s="185" t="str">
        <f>IF('MS-Sang'!Q26&lt;&gt;"",'MS-Sang'!Q26,"")</f>
        <v>H3</v>
      </c>
      <c r="R27" s="186" t="str">
        <f>IF('MS-Sang'!R26&lt;&gt;"",'MS-Sang'!R26,"")</f>
        <v>T10</v>
      </c>
      <c r="S27" s="184" t="str">
        <f>IF('MS-Sang'!S26&lt;&gt;"",'MS-Sang'!S26,"")</f>
        <v>V4</v>
      </c>
      <c r="T27" s="184" t="str">
        <f>IF('MS-Sang'!T26&lt;&gt;"",'MS-Sang'!T26,"")</f>
        <v>T11</v>
      </c>
      <c r="U27" s="184" t="str">
        <f>IF('MS-Sang'!U26&lt;&gt;"",'MS-Sang'!U26,"")</f>
        <v>G1</v>
      </c>
      <c r="V27" s="184" t="str">
        <f>IF('MS-Sang'!V26&lt;&gt;"",'MS-Sang'!V26,"")</f>
        <v>K1</v>
      </c>
      <c r="W27" s="184" t="str">
        <f>IF('MS-Sang'!W26&lt;&gt;"",'MS-Sang'!W26,"")</f>
        <v>V6</v>
      </c>
      <c r="X27" s="184" t="str">
        <f>IF('MS-Sang'!X26&lt;&gt;"",'MS-Sang'!X26,"")</f>
        <v>Si5</v>
      </c>
      <c r="Y27" s="184" t="str">
        <f>IF('MS-Sang'!Y26&lt;&gt;"",'MS-Sang'!Y26,"")</f>
        <v>V9</v>
      </c>
      <c r="Z27" s="184" t="str">
        <f>IF('MS-Sang'!Z26&lt;&gt;"",'MS-Sang'!Z26,"")</f>
        <v>A2</v>
      </c>
      <c r="AA27" s="184" t="str">
        <f>IF('MS-Sang'!AA26&lt;&gt;"",'MS-Sang'!AA26,"")</f>
        <v>V11</v>
      </c>
      <c r="AB27" s="184" t="str">
        <f>IF('MS-Sang'!AB26&lt;&gt;"",'MS-Sang'!AB26,"")</f>
        <v>T1</v>
      </c>
      <c r="AC27" s="184" t="str">
        <f>IF('MS-Sang'!AC26&lt;&gt;"",'MS-Sang'!AC26,"")</f>
        <v>G2</v>
      </c>
      <c r="AD27" s="184" t="str">
        <f>IF('MS-Sang'!AD26&lt;&gt;"",'MS-Sang'!AD26,"")</f>
        <v>V2</v>
      </c>
      <c r="AE27" s="184" t="str">
        <f>IF('MS-Sang'!AE26&lt;&gt;"",'MS-Sang'!AE26,"")</f>
        <v>Ti5</v>
      </c>
      <c r="AF27" s="184" t="str">
        <f>IF('MS-Sang'!AF26&lt;&gt;"",'MS-Sang'!AF26,"")</f>
        <v>A1</v>
      </c>
      <c r="AG27" s="184" t="str">
        <f>IF('MS-Sang'!AG26&lt;&gt;"",'MS-Sang'!AG26,"")</f>
        <v>V12</v>
      </c>
      <c r="AH27" s="185" t="str">
        <f>IF('MS-Sang'!AH26&lt;&gt;"",'MS-Sang'!AH26,"")</f>
        <v>D1</v>
      </c>
      <c r="AI27" s="175" t="str">
        <f>IF('MS-Sang'!AI26&lt;&gt;"",'MS-Sang'!AI26,"")</f>
        <v/>
      </c>
      <c r="AJ27" s="176" t="str">
        <f>IF('MS-Sang'!AJ26&lt;&gt;"",'MS-Sang'!AJ26,"")</f>
        <v/>
      </c>
      <c r="AK27" s="177"/>
      <c r="AL27" s="177"/>
      <c r="AM27" s="187"/>
    </row>
    <row r="28" spans="1:39" ht="15.6" customHeight="1" x14ac:dyDescent="0.25">
      <c r="A28" s="97"/>
      <c r="B28" s="171">
        <v>2</v>
      </c>
      <c r="C28" s="172" t="str">
        <f>IF('MS-Sang'!C27&lt;&gt;"",'MS-Sang'!C27,"")</f>
        <v>L7</v>
      </c>
      <c r="D28" s="172" t="str">
        <f>IF('MS-Sang'!D27&lt;&gt;"",'MS-Sang'!D27,"")</f>
        <v>H6</v>
      </c>
      <c r="E28" s="172" t="str">
        <f>IF('MS-Sang'!E27&lt;&gt;"",'MS-Sang'!E27,"")</f>
        <v>T7</v>
      </c>
      <c r="F28" s="172" t="str">
        <f>IF('MS-Sang'!F27&lt;&gt;"",'MS-Sang'!F27,"")</f>
        <v>S1</v>
      </c>
      <c r="G28" s="172" t="str">
        <f>IF('MS-Sang'!G27&lt;&gt;"",'MS-Sang'!G27,"")</f>
        <v>K5</v>
      </c>
      <c r="H28" s="172" t="str">
        <f>IF('MS-Sang'!H27&lt;&gt;"",'MS-Sang'!H27,"")</f>
        <v>L2</v>
      </c>
      <c r="I28" s="172" t="str">
        <f>IF('MS-Sang'!I27&lt;&gt;"",'MS-Sang'!I27,"")</f>
        <v>S4</v>
      </c>
      <c r="J28" s="172" t="str">
        <f>IF('MS-Sang'!J27&lt;&gt;"",'MS-Sang'!J27,"")</f>
        <v>Ti3</v>
      </c>
      <c r="K28" s="172" t="str">
        <f>IF('MS-Sang'!K27&lt;&gt;"",'MS-Sang'!K27,"")</f>
        <v>H3</v>
      </c>
      <c r="L28" s="172" t="str">
        <f>IF('MS-Sang'!L27&lt;&gt;"",'MS-Sang'!L27,"")</f>
        <v>T4</v>
      </c>
      <c r="M28" s="172" t="str">
        <f>IF('MS-Sang'!M27&lt;&gt;"",'MS-Sang'!M27,"")</f>
        <v>A5</v>
      </c>
      <c r="N28" s="172" t="str">
        <f>IF('MS-Sang'!N27&lt;&gt;"",'MS-Sang'!N27,"")</f>
        <v>T9</v>
      </c>
      <c r="O28" s="172" t="str">
        <f>IF('MS-Sang'!O27&lt;&gt;"",'MS-Sang'!O27,"")</f>
        <v>A7</v>
      </c>
      <c r="P28" s="172" t="str">
        <f>IF('MS-Sang'!P27&lt;&gt;"",'MS-Sang'!P27,"")</f>
        <v>T8</v>
      </c>
      <c r="Q28" s="173" t="str">
        <f>IF('MS-Sang'!Q27&lt;&gt;"",'MS-Sang'!Q27,"")</f>
        <v>V13</v>
      </c>
      <c r="R28" s="174" t="str">
        <f>IF('MS-Sang'!R27&lt;&gt;"",'MS-Sang'!R27,"")</f>
        <v>T10</v>
      </c>
      <c r="S28" s="172" t="str">
        <f>IF('MS-Sang'!S27&lt;&gt;"",'MS-Sang'!S27,"")</f>
        <v>V4</v>
      </c>
      <c r="T28" s="172" t="str">
        <f>IF('MS-Sang'!T27&lt;&gt;"",'MS-Sang'!T27,"")</f>
        <v>G3</v>
      </c>
      <c r="U28" s="172" t="str">
        <f>IF('MS-Sang'!U27&lt;&gt;"",'MS-Sang'!U27,"")</f>
        <v>T11</v>
      </c>
      <c r="V28" s="172" t="str">
        <f>IF('MS-Sang'!V27&lt;&gt;"",'MS-Sang'!V27,"")</f>
        <v>S2</v>
      </c>
      <c r="W28" s="172" t="str">
        <f>IF('MS-Sang'!W27&lt;&gt;"",'MS-Sang'!W27,"")</f>
        <v>V6</v>
      </c>
      <c r="X28" s="172" t="str">
        <f>IF('MS-Sang'!X27&lt;&gt;"",'MS-Sang'!X27,"")</f>
        <v>D2</v>
      </c>
      <c r="Y28" s="172" t="str">
        <f>IF('MS-Sang'!Y27&lt;&gt;"",'MS-Sang'!Y27,"")</f>
        <v>V9</v>
      </c>
      <c r="Z28" s="172" t="str">
        <f>IF('MS-Sang'!Z27&lt;&gt;"",'MS-Sang'!Z27,"")</f>
        <v>D1</v>
      </c>
      <c r="AA28" s="172" t="str">
        <f>IF('MS-Sang'!AA27&lt;&gt;"",'MS-Sang'!AA27,"")</f>
        <v>A2</v>
      </c>
      <c r="AB28" s="172" t="str">
        <f>IF('MS-Sang'!AB27&lt;&gt;"",'MS-Sang'!AB27,"")</f>
        <v>T1</v>
      </c>
      <c r="AC28" s="172" t="str">
        <f>IF('MS-Sang'!AC27&lt;&gt;"",'MS-Sang'!AC27,"")</f>
        <v>Si3</v>
      </c>
      <c r="AD28" s="172" t="str">
        <f>IF('MS-Sang'!AD27&lt;&gt;"",'MS-Sang'!AD27,"")</f>
        <v>V2</v>
      </c>
      <c r="AE28" s="172" t="str">
        <f>IF('MS-Sang'!AE27&lt;&gt;"",'MS-Sang'!AE27,"")</f>
        <v>D3</v>
      </c>
      <c r="AF28" s="172" t="str">
        <f>IF('MS-Sang'!AF27&lt;&gt;"",'MS-Sang'!AF27,"")</f>
        <v>Ti5</v>
      </c>
      <c r="AG28" s="172" t="str">
        <f>IF('MS-Sang'!AG27&lt;&gt;"",'MS-Sang'!AG27,"")</f>
        <v>G1</v>
      </c>
      <c r="AH28" s="173" t="str">
        <f>IF('MS-Sang'!AH27&lt;&gt;"",'MS-Sang'!AH27,"")</f>
        <v>A1</v>
      </c>
      <c r="AI28" s="175" t="str">
        <f>IF('MS-Sang'!AI27&lt;&gt;"",'MS-Sang'!AI27,"")</f>
        <v/>
      </c>
      <c r="AJ28" s="176" t="str">
        <f>IF('MS-Sang'!AJ27&lt;&gt;"",'MS-Sang'!AJ27,"")</f>
        <v/>
      </c>
      <c r="AK28" s="177"/>
      <c r="AL28" s="177"/>
      <c r="AM28" s="187"/>
    </row>
    <row r="29" spans="1:39" ht="15.6" customHeight="1" x14ac:dyDescent="0.25">
      <c r="A29" s="100">
        <v>6</v>
      </c>
      <c r="B29" s="171">
        <v>3</v>
      </c>
      <c r="C29" s="172" t="str">
        <f>IF('MS-Sang'!C28&lt;&gt;"",'MS-Sang'!C28,"")</f>
        <v>T6</v>
      </c>
      <c r="D29" s="172" t="str">
        <f>IF('MS-Sang'!D28&lt;&gt;"",'MS-Sang'!D28,"")</f>
        <v>V13</v>
      </c>
      <c r="E29" s="172" t="str">
        <f>IF('MS-Sang'!E28&lt;&gt;"",'MS-Sang'!E28,"")</f>
        <v>S4</v>
      </c>
      <c r="F29" s="172" t="str">
        <f>IF('MS-Sang'!F28&lt;&gt;"",'MS-Sang'!F28,"")</f>
        <v>A6</v>
      </c>
      <c r="G29" s="172" t="str">
        <f>IF('MS-Sang'!G28&lt;&gt;"",'MS-Sang'!G28,"")</f>
        <v>S1</v>
      </c>
      <c r="H29" s="172" t="str">
        <f>IF('MS-Sang'!H28&lt;&gt;"",'MS-Sang'!H28,"")</f>
        <v>V12</v>
      </c>
      <c r="I29" s="172" t="str">
        <f>IF('MS-Sang'!I28&lt;&gt;"",'MS-Sang'!I28,"")</f>
        <v>A4</v>
      </c>
      <c r="J29" s="172" t="str">
        <f>IF('MS-Sang'!J28&lt;&gt;"",'MS-Sang'!J28,"")</f>
        <v>T7</v>
      </c>
      <c r="K29" s="172" t="str">
        <f>IF('MS-Sang'!K28&lt;&gt;"",'MS-Sang'!K28,"")</f>
        <v>K3</v>
      </c>
      <c r="L29" s="172" t="str">
        <f>IF('MS-Sang'!L28&lt;&gt;"",'MS-Sang'!L28,"")</f>
        <v>T4</v>
      </c>
      <c r="M29" s="172" t="str">
        <f>IF('MS-Sang'!M28&lt;&gt;"",'MS-Sang'!M28,"")</f>
        <v>H2</v>
      </c>
      <c r="N29" s="172" t="str">
        <f>IF('MS-Sang'!N28&lt;&gt;"",'MS-Sang'!N28,"")</f>
        <v>T9</v>
      </c>
      <c r="O29" s="172" t="str">
        <f>IF('MS-Sang'!O28&lt;&gt;"",'MS-Sang'!O28,"")</f>
        <v>Ti3</v>
      </c>
      <c r="P29" s="172" t="str">
        <f>IF('MS-Sang'!P28&lt;&gt;"",'MS-Sang'!P28,"")</f>
        <v>T8</v>
      </c>
      <c r="Q29" s="173" t="str">
        <f>IF('MS-Sang'!Q28&lt;&gt;"",'MS-Sang'!Q28,"")</f>
        <v>L4</v>
      </c>
      <c r="R29" s="174" t="str">
        <f>IF('MS-Sang'!R28&lt;&gt;"",'MS-Sang'!R28,"")</f>
        <v>L8</v>
      </c>
      <c r="S29" s="172" t="str">
        <f>IF('MS-Sang'!S28&lt;&gt;"",'MS-Sang'!S28,"")</f>
        <v>Ti1</v>
      </c>
      <c r="T29" s="172" t="str">
        <f>IF('MS-Sang'!T28&lt;&gt;"",'MS-Sang'!T28,"")</f>
        <v>V6</v>
      </c>
      <c r="U29" s="172" t="str">
        <f>IF('MS-Sang'!U28&lt;&gt;"",'MS-Sang'!U28,"")</f>
        <v>Si5</v>
      </c>
      <c r="V29" s="172" t="str">
        <f>IF('MS-Sang'!V28&lt;&gt;"",'MS-Sang'!V28,"")</f>
        <v>V11</v>
      </c>
      <c r="W29" s="172" t="str">
        <f>IF('MS-Sang'!W28&lt;&gt;"",'MS-Sang'!W28,"")</f>
        <v>K1</v>
      </c>
      <c r="X29" s="172" t="str">
        <f>IF('MS-Sang'!X28&lt;&gt;"",'MS-Sang'!X28,"")</f>
        <v>V9</v>
      </c>
      <c r="Y29" s="172" t="str">
        <f>IF('MS-Sang'!Y28&lt;&gt;"",'MS-Sang'!Y28,"")</f>
        <v>S2</v>
      </c>
      <c r="Z29" s="172" t="str">
        <f>IF('MS-Sang'!Z28&lt;&gt;"",'MS-Sang'!Z28,"")</f>
        <v>G2</v>
      </c>
      <c r="AA29" s="172" t="str">
        <f>IF('MS-Sang'!AA28&lt;&gt;"",'MS-Sang'!AA28,"")</f>
        <v>D1</v>
      </c>
      <c r="AB29" s="172" t="str">
        <f>IF('MS-Sang'!AB28&lt;&gt;"",'MS-Sang'!AB28,"")</f>
        <v>G3</v>
      </c>
      <c r="AC29" s="172" t="str">
        <f>IF('MS-Sang'!AC28&lt;&gt;"",'MS-Sang'!AC28,"")</f>
        <v>D2</v>
      </c>
      <c r="AD29" s="172" t="str">
        <f>IF('MS-Sang'!AD28&lt;&gt;"",'MS-Sang'!AD28,"")</f>
        <v>T10</v>
      </c>
      <c r="AE29" s="172" t="str">
        <f>IF('MS-Sang'!AE28&lt;&gt;"",'MS-Sang'!AE28,"")</f>
        <v>L1</v>
      </c>
      <c r="AF29" s="172" t="str">
        <f>IF('MS-Sang'!AF28&lt;&gt;"",'MS-Sang'!AF28,"")</f>
        <v>T5</v>
      </c>
      <c r="AG29" s="172" t="str">
        <f>IF('MS-Sang'!AG28&lt;&gt;"",'MS-Sang'!AG28,"")</f>
        <v>H5</v>
      </c>
      <c r="AH29" s="173" t="str">
        <f>IF('MS-Sang'!AH28&lt;&gt;"",'MS-Sang'!AH28,"")</f>
        <v>V2</v>
      </c>
      <c r="AI29" s="175" t="str">
        <f>IF('MS-Sang'!AI28&lt;&gt;"",'MS-Sang'!AI28,"")</f>
        <v/>
      </c>
      <c r="AJ29" s="176" t="str">
        <f>IF('MS-Sang'!AJ28&lt;&gt;"",'MS-Sang'!AJ28,"")</f>
        <v/>
      </c>
      <c r="AK29" s="177"/>
      <c r="AL29" s="177"/>
      <c r="AM29" s="187"/>
    </row>
    <row r="30" spans="1:39" ht="15.6" customHeight="1" x14ac:dyDescent="0.25">
      <c r="A30" s="97"/>
      <c r="B30" s="171">
        <v>4</v>
      </c>
      <c r="C30" s="172" t="str">
        <f>IF('MS-Sang'!C29&lt;&gt;"",'MS-Sang'!C29,"")</f>
        <v>T6</v>
      </c>
      <c r="D30" s="172" t="str">
        <f>IF('MS-Sang'!D29&lt;&gt;"",'MS-Sang'!D29,"")</f>
        <v>V13</v>
      </c>
      <c r="E30" s="172" t="str">
        <f>IF('MS-Sang'!E29&lt;&gt;"",'MS-Sang'!E29,"")</f>
        <v>A6</v>
      </c>
      <c r="F30" s="172" t="str">
        <f>IF('MS-Sang'!F29&lt;&gt;"",'MS-Sang'!F29,"")</f>
        <v>L2</v>
      </c>
      <c r="G30" s="172" t="str">
        <f>IF('MS-Sang'!G29&lt;&gt;"",'MS-Sang'!G29,"")</f>
        <v>H2</v>
      </c>
      <c r="H30" s="172" t="str">
        <f>IF('MS-Sang'!H29&lt;&gt;"",'MS-Sang'!H29,"")</f>
        <v>V12</v>
      </c>
      <c r="I30" s="172" t="str">
        <f>IF('MS-Sang'!I29&lt;&gt;"",'MS-Sang'!I29,"")</f>
        <v>A4</v>
      </c>
      <c r="J30" s="172" t="str">
        <f>IF('MS-Sang'!J29&lt;&gt;"",'MS-Sang'!J29,"")</f>
        <v>S4</v>
      </c>
      <c r="K30" s="172" t="str">
        <f>IF('MS-Sang'!K29&lt;&gt;"",'MS-Sang'!K29,"")</f>
        <v>V4</v>
      </c>
      <c r="L30" s="172" t="str">
        <f>IF('MS-Sang'!L29&lt;&gt;"",'MS-Sang'!L29,"")</f>
        <v>A5</v>
      </c>
      <c r="M30" s="172" t="str">
        <f>IF('MS-Sang'!M29&lt;&gt;"",'MS-Sang'!M29,"")</f>
        <v>T9</v>
      </c>
      <c r="N30" s="172" t="str">
        <f>IF('MS-Sang'!N29&lt;&gt;"",'MS-Sang'!N29,"")</f>
        <v>V8</v>
      </c>
      <c r="O30" s="172" t="str">
        <f>IF('MS-Sang'!O29&lt;&gt;"",'MS-Sang'!O29,"")</f>
        <v>H3</v>
      </c>
      <c r="P30" s="172" t="str">
        <f>IF('MS-Sang'!P29&lt;&gt;"",'MS-Sang'!P29,"")</f>
        <v>A2</v>
      </c>
      <c r="Q30" s="173" t="str">
        <f>IF('MS-Sang'!Q29&lt;&gt;"",'MS-Sang'!Q29,"")</f>
        <v>T8</v>
      </c>
      <c r="R30" s="174" t="str">
        <f>IF('MS-Sang'!R29&lt;&gt;"",'MS-Sang'!R29,"")</f>
        <v>Si3</v>
      </c>
      <c r="S30" s="172" t="str">
        <f>IF('MS-Sang'!S29&lt;&gt;"",'MS-Sang'!S29,"")</f>
        <v>L7</v>
      </c>
      <c r="T30" s="172" t="str">
        <f>IF('MS-Sang'!T29&lt;&gt;"",'MS-Sang'!T29,"")</f>
        <v>H4</v>
      </c>
      <c r="U30" s="172" t="str">
        <f>IF('MS-Sang'!U29&lt;&gt;"",'MS-Sang'!U29,"")</f>
        <v>D2</v>
      </c>
      <c r="V30" s="172" t="str">
        <f>IF('MS-Sang'!V29&lt;&gt;"",'MS-Sang'!V29,"")</f>
        <v>V11</v>
      </c>
      <c r="W30" s="172" t="str">
        <f>IF('MS-Sang'!W29&lt;&gt;"",'MS-Sang'!W29,"")</f>
        <v>S2</v>
      </c>
      <c r="X30" s="172" t="str">
        <f>IF('MS-Sang'!X29&lt;&gt;"",'MS-Sang'!X29,"")</f>
        <v>G2</v>
      </c>
      <c r="Y30" s="172" t="str">
        <f>IF('MS-Sang'!Y29&lt;&gt;"",'MS-Sang'!Y29,"")</f>
        <v>H5</v>
      </c>
      <c r="Z30" s="172" t="str">
        <f>IF('MS-Sang'!Z29&lt;&gt;"",'MS-Sang'!Z29,"")</f>
        <v>Ti1</v>
      </c>
      <c r="AA30" s="172" t="str">
        <f>IF('MS-Sang'!AA29&lt;&gt;"",'MS-Sang'!AA29,"")</f>
        <v>T3</v>
      </c>
      <c r="AB30" s="172" t="str">
        <f>IF('MS-Sang'!AB29&lt;&gt;"",'MS-Sang'!AB29,"")</f>
        <v>K2</v>
      </c>
      <c r="AC30" s="172" t="str">
        <f>IF('MS-Sang'!AC29&lt;&gt;"",'MS-Sang'!AC29,"")</f>
        <v>T5</v>
      </c>
      <c r="AD30" s="172" t="str">
        <f>IF('MS-Sang'!AD29&lt;&gt;"",'MS-Sang'!AD29,"")</f>
        <v>D3</v>
      </c>
      <c r="AE30" s="172" t="str">
        <f>IF('MS-Sang'!AE29&lt;&gt;"",'MS-Sang'!AE29,"")</f>
        <v>H6</v>
      </c>
      <c r="AF30" s="172" t="str">
        <f>IF('MS-Sang'!AF29&lt;&gt;"",'MS-Sang'!AF29,"")</f>
        <v>D1</v>
      </c>
      <c r="AG30" s="172" t="str">
        <f>IF('MS-Sang'!AG29&lt;&gt;"",'MS-Sang'!AG29,"")</f>
        <v>A7</v>
      </c>
      <c r="AH30" s="173" t="str">
        <f>IF('MS-Sang'!AH29&lt;&gt;"",'MS-Sang'!AH29,"")</f>
        <v>L6</v>
      </c>
      <c r="AI30" s="175" t="str">
        <f>IF('MS-Sang'!AI29&lt;&gt;"",'MS-Sang'!AI29,"")</f>
        <v/>
      </c>
      <c r="AJ30" s="176" t="str">
        <f>IF('MS-Sang'!AJ29&lt;&gt;"",'MS-Sang'!AJ29,"")</f>
        <v/>
      </c>
      <c r="AK30" s="177"/>
      <c r="AL30" s="177"/>
      <c r="AM30" s="187"/>
    </row>
    <row r="31" spans="1:39" ht="15.6" customHeight="1" thickBot="1" x14ac:dyDescent="0.3">
      <c r="A31" s="101"/>
      <c r="B31" s="179">
        <v>5</v>
      </c>
      <c r="C31" s="180" t="str">
        <f>IF('MS-Sang'!C30&lt;&gt;"",'MS-Sang'!C30,"")</f>
        <v/>
      </c>
      <c r="D31" s="180" t="str">
        <f>IF('MS-Sang'!D30&lt;&gt;"",'MS-Sang'!D30,"")</f>
        <v/>
      </c>
      <c r="E31" s="180" t="str">
        <f>IF('MS-Sang'!E30&lt;&gt;"",'MS-Sang'!E30,"")</f>
        <v/>
      </c>
      <c r="F31" s="180" t="str">
        <f>IF('MS-Sang'!F30&lt;&gt;"",'MS-Sang'!F30,"")</f>
        <v/>
      </c>
      <c r="G31" s="180" t="str">
        <f>IF('MS-Sang'!G30&lt;&gt;"",'MS-Sang'!G30,"")</f>
        <v/>
      </c>
      <c r="H31" s="180" t="str">
        <f>IF('MS-Sang'!H30&lt;&gt;"",'MS-Sang'!H30,"")</f>
        <v/>
      </c>
      <c r="I31" s="180" t="str">
        <f>IF('MS-Sang'!I30&lt;&gt;"",'MS-Sang'!I30,"")</f>
        <v/>
      </c>
      <c r="J31" s="180" t="str">
        <f>IF('MS-Sang'!J30&lt;&gt;"",'MS-Sang'!J30,"")</f>
        <v/>
      </c>
      <c r="K31" s="180" t="str">
        <f>IF('MS-Sang'!K30&lt;&gt;"",'MS-Sang'!K30,"")</f>
        <v/>
      </c>
      <c r="L31" s="180" t="str">
        <f>IF('MS-Sang'!L30&lt;&gt;"",'MS-Sang'!L30,"")</f>
        <v/>
      </c>
      <c r="M31" s="180" t="str">
        <f>IF('MS-Sang'!M30&lt;&gt;"",'MS-Sang'!M30,"")</f>
        <v/>
      </c>
      <c r="N31" s="180" t="str">
        <f>IF('MS-Sang'!N30&lt;&gt;"",'MS-Sang'!N30,"")</f>
        <v>V8</v>
      </c>
      <c r="O31" s="180" t="str">
        <f>IF('MS-Sang'!O30&lt;&gt;"",'MS-Sang'!O30,"")</f>
        <v>K3</v>
      </c>
      <c r="P31" s="180" t="str">
        <f>IF('MS-Sang'!P30&lt;&gt;"",'MS-Sang'!P30,"")</f>
        <v>V9</v>
      </c>
      <c r="Q31" s="181" t="str">
        <f>IF('MS-Sang'!Q30&lt;&gt;"",'MS-Sang'!Q30,"")</f>
        <v>T8</v>
      </c>
      <c r="R31" s="182" t="str">
        <f>IF('MS-Sang'!R30&lt;&gt;"",'MS-Sang'!R30,"")</f>
        <v>Si3</v>
      </c>
      <c r="S31" s="180" t="str">
        <f>IF('MS-Sang'!S30&lt;&gt;"",'MS-Sang'!S30,"")</f>
        <v>K2</v>
      </c>
      <c r="T31" s="180" t="str">
        <f>IF('MS-Sang'!T30&lt;&gt;"",'MS-Sang'!T30,"")</f>
        <v>L7</v>
      </c>
      <c r="U31" s="180" t="str">
        <f>IF('MS-Sang'!U30&lt;&gt;"",'MS-Sang'!U30,"")</f>
        <v>L4</v>
      </c>
      <c r="V31" s="180" t="str">
        <f>IF('MS-Sang'!V30&lt;&gt;"",'MS-Sang'!V30,"")</f>
        <v>A7</v>
      </c>
      <c r="W31" s="180" t="str">
        <f>IF('MS-Sang'!W30&lt;&gt;"",'MS-Sang'!W30,"")</f>
        <v>G3</v>
      </c>
      <c r="X31" s="180" t="str">
        <f>IF('MS-Sang'!X30&lt;&gt;"",'MS-Sang'!X30,"")</f>
        <v>T7</v>
      </c>
      <c r="Y31" s="180" t="str">
        <f>IF('MS-Sang'!Y30&lt;&gt;"",'MS-Sang'!Y30,"")</f>
        <v>D3</v>
      </c>
      <c r="Z31" s="180" t="str">
        <f>IF('MS-Sang'!Z30&lt;&gt;"",'MS-Sang'!Z30,"")</f>
        <v>H6</v>
      </c>
      <c r="AA31" s="180" t="str">
        <f>IF('MS-Sang'!AA30&lt;&gt;"",'MS-Sang'!AA30,"")</f>
        <v>L8</v>
      </c>
      <c r="AB31" s="180" t="str">
        <f>IF('MS-Sang'!AB30&lt;&gt;"",'MS-Sang'!AB30,"")</f>
        <v>Ti1</v>
      </c>
      <c r="AC31" s="180" t="str">
        <f>IF('MS-Sang'!AC30&lt;&gt;"",'MS-Sang'!AC30,"")</f>
        <v>T5</v>
      </c>
      <c r="AD31" s="180" t="str">
        <f>IF('MS-Sang'!AD30&lt;&gt;"",'MS-Sang'!AD30,"")</f>
        <v>G2</v>
      </c>
      <c r="AE31" s="180" t="str">
        <f>IF('MS-Sang'!AE30&lt;&gt;"",'MS-Sang'!AE30,"")</f>
        <v>T3</v>
      </c>
      <c r="AF31" s="180" t="str">
        <f>IF('MS-Sang'!AF30&lt;&gt;"",'MS-Sang'!AF30,"")</f>
        <v>S2</v>
      </c>
      <c r="AG31" s="180" t="str">
        <f>IF('MS-Sang'!AG30&lt;&gt;"",'MS-Sang'!AG30,"")</f>
        <v>L6</v>
      </c>
      <c r="AH31" s="181" t="str">
        <f>IF('MS-Sang'!AH30&lt;&gt;"",'MS-Sang'!AH30,"")</f>
        <v>H4</v>
      </c>
      <c r="AI31" s="175" t="str">
        <f>IF('MS-Sang'!AI30&lt;&gt;"",'MS-Sang'!AI30,"")</f>
        <v/>
      </c>
      <c r="AJ31" s="176" t="str">
        <f>IF('MS-Sang'!AJ30&lt;&gt;"",'MS-Sang'!AJ30,"")</f>
        <v/>
      </c>
      <c r="AK31" s="177"/>
      <c r="AL31" s="177"/>
      <c r="AM31" s="187"/>
    </row>
    <row r="32" spans="1:39" ht="15.6" customHeight="1" thickTop="1" x14ac:dyDescent="0.25">
      <c r="A32" s="90"/>
      <c r="B32" s="183">
        <v>1</v>
      </c>
      <c r="C32" s="184" t="str">
        <f>IF('MS-Sang'!C31&lt;&gt;"",'MS-Sang'!C31,"")</f>
        <v>H3</v>
      </c>
      <c r="D32" s="184" t="str">
        <f>IF('MS-Sang'!D31&lt;&gt;"",'MS-Sang'!D31,"")</f>
        <v>L6</v>
      </c>
      <c r="E32" s="184" t="str">
        <f>IF('MS-Sang'!E31&lt;&gt;"",'MS-Sang'!E31,"")</f>
        <v>Ti3</v>
      </c>
      <c r="F32" s="184" t="str">
        <f>IF('MS-Sang'!F31&lt;&gt;"",'MS-Sang'!F31,"")</f>
        <v>V8</v>
      </c>
      <c r="G32" s="184" t="str">
        <f>IF('MS-Sang'!G31&lt;&gt;"",'MS-Sang'!G31,"")</f>
        <v>H2</v>
      </c>
      <c r="H32" s="184" t="str">
        <f>IF('MS-Sang'!H31&lt;&gt;"",'MS-Sang'!H31,"")</f>
        <v>T8</v>
      </c>
      <c r="I32" s="184" t="str">
        <f>IF('MS-Sang'!I31&lt;&gt;"",'MS-Sang'!I31,"")</f>
        <v>L5</v>
      </c>
      <c r="J32" s="184" t="str">
        <f>IF('MS-Sang'!J31&lt;&gt;"",'MS-Sang'!J31,"")</f>
        <v>A5</v>
      </c>
      <c r="K32" s="184" t="str">
        <f>IF('MS-Sang'!K31&lt;&gt;"",'MS-Sang'!K31,"")</f>
        <v>V4</v>
      </c>
      <c r="L32" s="184" t="str">
        <f>IF('MS-Sang'!L31&lt;&gt;"",'MS-Sang'!L31,"")</f>
        <v>D3</v>
      </c>
      <c r="M32" s="184" t="str">
        <f>IF('MS-Sang'!M31&lt;&gt;"",'MS-Sang'!M31,"")</f>
        <v>K4</v>
      </c>
      <c r="N32" s="184" t="str">
        <f>IF('MS-Sang'!N31&lt;&gt;"",'MS-Sang'!N31,"")</f>
        <v>G3</v>
      </c>
      <c r="O32" s="184" t="str">
        <f>IF('MS-Sang'!O31&lt;&gt;"",'MS-Sang'!O31,"")</f>
        <v>D1</v>
      </c>
      <c r="P32" s="184" t="str">
        <f>IF('MS-Sang'!P31&lt;&gt;"",'MS-Sang'!P31,"")</f>
        <v>V9</v>
      </c>
      <c r="Q32" s="185" t="str">
        <f>IF('MS-Sang'!Q31&lt;&gt;"",'MS-Sang'!Q31,"")</f>
        <v>L4</v>
      </c>
      <c r="R32" s="186" t="str">
        <f>IF('MS-Sang'!R31&lt;&gt;"",'MS-Sang'!R31,"")</f>
        <v>V7</v>
      </c>
      <c r="S32" s="184" t="str">
        <f>IF('MS-Sang'!S31&lt;&gt;"",'MS-Sang'!S31,"")</f>
        <v>T5</v>
      </c>
      <c r="T32" s="184" t="str">
        <f>IF('MS-Sang'!T31&lt;&gt;"",'MS-Sang'!T31,"")</f>
        <v>H4</v>
      </c>
      <c r="U32" s="184" t="str">
        <f>IF('MS-Sang'!U31&lt;&gt;"",'MS-Sang'!U31,"")</f>
        <v>A6</v>
      </c>
      <c r="V32" s="184" t="str">
        <f>IF('MS-Sang'!V31&lt;&gt;"",'MS-Sang'!V31,"")</f>
        <v>T9</v>
      </c>
      <c r="W32" s="184" t="str">
        <f>IF('MS-Sang'!W31&lt;&gt;"",'MS-Sang'!W31,"")</f>
        <v>T11</v>
      </c>
      <c r="X32" s="184" t="str">
        <f>IF('MS-Sang'!X31&lt;&gt;"",'MS-Sang'!X31,"")</f>
        <v>H5</v>
      </c>
      <c r="Y32" s="184" t="str">
        <f>IF('MS-Sang'!Y31&lt;&gt;"",'MS-Sang'!Y31,"")</f>
        <v>A4</v>
      </c>
      <c r="Z32" s="184" t="str">
        <f>IF('MS-Sang'!Z31&lt;&gt;"",'MS-Sang'!Z31,"")</f>
        <v>V2</v>
      </c>
      <c r="AA32" s="184" t="str">
        <f>IF('MS-Sang'!AA31&lt;&gt;"",'MS-Sang'!AA31,"")</f>
        <v>Ti5</v>
      </c>
      <c r="AB32" s="184" t="str">
        <f>IF('MS-Sang'!AB31&lt;&gt;"",'MS-Sang'!AB31,"")</f>
        <v>H6</v>
      </c>
      <c r="AC32" s="184" t="str">
        <f>IF('MS-Sang'!AC31&lt;&gt;"",'MS-Sang'!AC31,"")</f>
        <v>S4</v>
      </c>
      <c r="AD32" s="184" t="str">
        <f>IF('MS-Sang'!AD31&lt;&gt;"",'MS-Sang'!AD31,"")</f>
        <v>A7</v>
      </c>
      <c r="AE32" s="184" t="str">
        <f>IF('MS-Sang'!AE31&lt;&gt;"",'MS-Sang'!AE31,"")</f>
        <v>T3</v>
      </c>
      <c r="AF32" s="184" t="str">
        <f>IF('MS-Sang'!AF31&lt;&gt;"",'MS-Sang'!AF31,"")</f>
        <v>V5</v>
      </c>
      <c r="AG32" s="184" t="str">
        <f>IF('MS-Sang'!AG31&lt;&gt;"",'MS-Sang'!AG31,"")</f>
        <v>T1</v>
      </c>
      <c r="AH32" s="185" t="str">
        <f>IF('MS-Sang'!AH31&lt;&gt;"",'MS-Sang'!AH31,"")</f>
        <v>S1</v>
      </c>
      <c r="AI32" s="175" t="str">
        <f>IF('MS-Sang'!AI31&lt;&gt;"",'MS-Sang'!AI31,"")</f>
        <v/>
      </c>
      <c r="AJ32" s="176" t="str">
        <f>IF('MS-Sang'!AJ31&lt;&gt;"",'MS-Sang'!AJ31,"")</f>
        <v/>
      </c>
      <c r="AK32" s="177"/>
      <c r="AL32" s="177"/>
      <c r="AM32" s="187"/>
    </row>
    <row r="33" spans="1:39" ht="15.6" customHeight="1" x14ac:dyDescent="0.25">
      <c r="A33" s="97"/>
      <c r="B33" s="171">
        <v>2</v>
      </c>
      <c r="C33" s="172" t="str">
        <f>IF('MS-Sang'!C32&lt;&gt;"",'MS-Sang'!C32,"")</f>
        <v>H3</v>
      </c>
      <c r="D33" s="172" t="str">
        <f>IF('MS-Sang'!D32&lt;&gt;"",'MS-Sang'!D32,"")</f>
        <v>Ti3</v>
      </c>
      <c r="E33" s="172" t="str">
        <f>IF('MS-Sang'!E32&lt;&gt;"",'MS-Sang'!E32,"")</f>
        <v>L6</v>
      </c>
      <c r="F33" s="172" t="str">
        <f>IF('MS-Sang'!F32&lt;&gt;"",'MS-Sang'!F32,"")</f>
        <v>V8</v>
      </c>
      <c r="G33" s="172" t="str">
        <f>IF('MS-Sang'!G32&lt;&gt;"",'MS-Sang'!G32,"")</f>
        <v>H2</v>
      </c>
      <c r="H33" s="172" t="str">
        <f>IF('MS-Sang'!H32&lt;&gt;"",'MS-Sang'!H32,"")</f>
        <v>T8</v>
      </c>
      <c r="I33" s="172" t="str">
        <f>IF('MS-Sang'!I32&lt;&gt;"",'MS-Sang'!I32,"")</f>
        <v>D3</v>
      </c>
      <c r="J33" s="172" t="str">
        <f>IF('MS-Sang'!J32&lt;&gt;"",'MS-Sang'!J32,"")</f>
        <v>G3</v>
      </c>
      <c r="K33" s="172" t="str">
        <f>IF('MS-Sang'!K32&lt;&gt;"",'MS-Sang'!K32,"")</f>
        <v>V4</v>
      </c>
      <c r="L33" s="172" t="str">
        <f>IF('MS-Sang'!L32&lt;&gt;"",'MS-Sang'!L32,"")</f>
        <v>A5</v>
      </c>
      <c r="M33" s="172" t="str">
        <f>IF('MS-Sang'!M32&lt;&gt;"",'MS-Sang'!M32,"")</f>
        <v>D1</v>
      </c>
      <c r="N33" s="172" t="str">
        <f>IF('MS-Sang'!N32&lt;&gt;"",'MS-Sang'!N32,"")</f>
        <v>Si3</v>
      </c>
      <c r="O33" s="172" t="str">
        <f>IF('MS-Sang'!O32&lt;&gt;"",'MS-Sang'!O32,"")</f>
        <v>T6</v>
      </c>
      <c r="P33" s="172" t="str">
        <f>IF('MS-Sang'!P32&lt;&gt;"",'MS-Sang'!P32,"")</f>
        <v>V9</v>
      </c>
      <c r="Q33" s="173" t="str">
        <f>IF('MS-Sang'!Q32&lt;&gt;"",'MS-Sang'!Q32,"")</f>
        <v>G2</v>
      </c>
      <c r="R33" s="174" t="str">
        <f>IF('MS-Sang'!R32&lt;&gt;"",'MS-Sang'!R32,"")</f>
        <v>H4</v>
      </c>
      <c r="S33" s="172" t="str">
        <f>IF('MS-Sang'!S32&lt;&gt;"",'MS-Sang'!S32,"")</f>
        <v>T5</v>
      </c>
      <c r="T33" s="172" t="str">
        <f>IF('MS-Sang'!T32&lt;&gt;"",'MS-Sang'!T32,"")</f>
        <v>Ti4</v>
      </c>
      <c r="U33" s="172" t="str">
        <f>IF('MS-Sang'!U32&lt;&gt;"",'MS-Sang'!U32,"")</f>
        <v>A6</v>
      </c>
      <c r="V33" s="172" t="str">
        <f>IF('MS-Sang'!V32&lt;&gt;"",'MS-Sang'!V32,"")</f>
        <v>H5</v>
      </c>
      <c r="W33" s="172" t="str">
        <f>IF('MS-Sang'!W32&lt;&gt;"",'MS-Sang'!W32,"")</f>
        <v>T11</v>
      </c>
      <c r="X33" s="172" t="str">
        <f>IF('MS-Sang'!X32&lt;&gt;"",'MS-Sang'!X32,"")</f>
        <v>A4</v>
      </c>
      <c r="Y33" s="172" t="str">
        <f>IF('MS-Sang'!Y32&lt;&gt;"",'MS-Sang'!Y32,"")</f>
        <v>T4</v>
      </c>
      <c r="Z33" s="172" t="str">
        <f>IF('MS-Sang'!Z32&lt;&gt;"",'MS-Sang'!Z32,"")</f>
        <v>V2</v>
      </c>
      <c r="AA33" s="172" t="str">
        <f>IF('MS-Sang'!AA32&lt;&gt;"",'MS-Sang'!AA32,"")</f>
        <v>S1</v>
      </c>
      <c r="AB33" s="172" t="str">
        <f>IF('MS-Sang'!AB32&lt;&gt;"",'MS-Sang'!AB32,"")</f>
        <v>L2</v>
      </c>
      <c r="AC33" s="172" t="str">
        <f>IF('MS-Sang'!AC32&lt;&gt;"",'MS-Sang'!AC32,"")</f>
        <v>S4</v>
      </c>
      <c r="AD33" s="172" t="str">
        <f>IF('MS-Sang'!AD32&lt;&gt;"",'MS-Sang'!AD32,"")</f>
        <v>A7</v>
      </c>
      <c r="AE33" s="172" t="str">
        <f>IF('MS-Sang'!AE32&lt;&gt;"",'MS-Sang'!AE32,"")</f>
        <v>H6</v>
      </c>
      <c r="AF33" s="172" t="str">
        <f>IF('MS-Sang'!AF32&lt;&gt;"",'MS-Sang'!AF32,"")</f>
        <v>V5</v>
      </c>
      <c r="AG33" s="172" t="str">
        <f>IF('MS-Sang'!AG32&lt;&gt;"",'MS-Sang'!AG32,"")</f>
        <v>T1</v>
      </c>
      <c r="AH33" s="173" t="str">
        <f>IF('MS-Sang'!AH32&lt;&gt;"",'MS-Sang'!AH32,"")</f>
        <v>A1</v>
      </c>
      <c r="AI33" s="175" t="str">
        <f>IF('MS-Sang'!AI32&lt;&gt;"",'MS-Sang'!AI32,"")</f>
        <v/>
      </c>
      <c r="AJ33" s="176" t="str">
        <f>IF('MS-Sang'!AJ32&lt;&gt;"",'MS-Sang'!AJ32,"")</f>
        <v/>
      </c>
      <c r="AK33" s="177"/>
      <c r="AL33" s="177"/>
      <c r="AM33" s="187"/>
    </row>
    <row r="34" spans="1:39" ht="15.6" customHeight="1" x14ac:dyDescent="0.25">
      <c r="A34" s="100">
        <v>7</v>
      </c>
      <c r="B34" s="171">
        <v>3</v>
      </c>
      <c r="C34" s="172" t="str">
        <f>IF('MS-Sang'!C33&lt;&gt;"",'MS-Sang'!C33,"")</f>
        <v>L7</v>
      </c>
      <c r="D34" s="172" t="str">
        <f>IF('MS-Sang'!D33&lt;&gt;"",'MS-Sang'!D33,"")</f>
        <v>T8</v>
      </c>
      <c r="E34" s="172" t="str">
        <f>IF('MS-Sang'!E33&lt;&gt;"",'MS-Sang'!E33,"")</f>
        <v>V8</v>
      </c>
      <c r="F34" s="172" t="str">
        <f>IF('MS-Sang'!F33&lt;&gt;"",'MS-Sang'!F33,"")</f>
        <v>T6</v>
      </c>
      <c r="G34" s="172" t="str">
        <f>IF('MS-Sang'!G33&lt;&gt;"",'MS-Sang'!G33,"")</f>
        <v>L5</v>
      </c>
      <c r="H34" s="172" t="str">
        <f>IF('MS-Sang'!H33&lt;&gt;"",'MS-Sang'!H33,"")</f>
        <v>G2</v>
      </c>
      <c r="I34" s="172" t="str">
        <f>IF('MS-Sang'!I33&lt;&gt;"",'MS-Sang'!I33,"")</f>
        <v>G1</v>
      </c>
      <c r="J34" s="172" t="str">
        <f>IF('MS-Sang'!J33&lt;&gt;"",'MS-Sang'!J33,"")</f>
        <v>T7</v>
      </c>
      <c r="K34" s="172" t="str">
        <f>IF('MS-Sang'!K33&lt;&gt;"",'MS-Sang'!K33,"")</f>
        <v>G3</v>
      </c>
      <c r="L34" s="172" t="str">
        <f>IF('MS-Sang'!L33&lt;&gt;"",'MS-Sang'!L33,"")</f>
        <v>L6</v>
      </c>
      <c r="M34" s="172" t="str">
        <f>IF('MS-Sang'!M33&lt;&gt;"",'MS-Sang'!M33,"")</f>
        <v>T9</v>
      </c>
      <c r="N34" s="172" t="str">
        <f>IF('MS-Sang'!N33&lt;&gt;"",'MS-Sang'!N33,"")</f>
        <v>Ti3</v>
      </c>
      <c r="O34" s="172" t="str">
        <f>IF('MS-Sang'!O33&lt;&gt;"",'MS-Sang'!O33,"")</f>
        <v>S3</v>
      </c>
      <c r="P34" s="172" t="str">
        <f>IF('MS-Sang'!P33&lt;&gt;"",'MS-Sang'!P33,"")</f>
        <v>K2</v>
      </c>
      <c r="Q34" s="173" t="str">
        <f>IF('MS-Sang'!Q33&lt;&gt;"",'MS-Sang'!Q33,"")</f>
        <v>D1</v>
      </c>
      <c r="R34" s="174" t="str">
        <f>IF('MS-Sang'!R33&lt;&gt;"",'MS-Sang'!R33,"")</f>
        <v xml:space="preserve">L </v>
      </c>
      <c r="S34" s="172" t="str">
        <f>IF('MS-Sang'!S33&lt;&gt;"",'MS-Sang'!S33,"")</f>
        <v>H2</v>
      </c>
      <c r="T34" s="172" t="str">
        <f>IF('MS-Sang'!T33&lt;&gt;"",'MS-Sang'!T33,"")</f>
        <v>T11</v>
      </c>
      <c r="U34" s="172" t="str">
        <f>IF('MS-Sang'!U33&lt;&gt;"",'MS-Sang'!U33,"")</f>
        <v>V7</v>
      </c>
      <c r="V34" s="172" t="str">
        <f>IF('MS-Sang'!V33&lt;&gt;"",'MS-Sang'!V33,"")</f>
        <v>V11</v>
      </c>
      <c r="W34" s="172" t="str">
        <f>IF('MS-Sang'!W33&lt;&gt;"",'MS-Sang'!W33,"")</f>
        <v>A6</v>
      </c>
      <c r="X34" s="172" t="str">
        <f>IF('MS-Sang'!X33&lt;&gt;"",'MS-Sang'!X33,"")</f>
        <v>K1</v>
      </c>
      <c r="Y34" s="172" t="str">
        <f>IF('MS-Sang'!Y33&lt;&gt;"",'MS-Sang'!Y33,"")</f>
        <v>T4</v>
      </c>
      <c r="Z34" s="172" t="str">
        <f>IF('MS-Sang'!Z33&lt;&gt;"",'MS-Sang'!Z33,"")</f>
        <v>T10</v>
      </c>
      <c r="AA34" s="172" t="str">
        <f>IF('MS-Sang'!AA33&lt;&gt;"",'MS-Sang'!AA33,"")</f>
        <v>Si1</v>
      </c>
      <c r="AB34" s="172" t="str">
        <f>IF('MS-Sang'!AB33&lt;&gt;"",'MS-Sang'!AB33,"")</f>
        <v>S4</v>
      </c>
      <c r="AC34" s="172" t="str">
        <f>IF('MS-Sang'!AC33&lt;&gt;"",'MS-Sang'!AC33,"")</f>
        <v>L2</v>
      </c>
      <c r="AD34" s="172" t="str">
        <f>IF('MS-Sang'!AD33&lt;&gt;"",'MS-Sang'!AD33,"")</f>
        <v>Ti5</v>
      </c>
      <c r="AE34" s="172" t="str">
        <f>IF('MS-Sang'!AE33&lt;&gt;"",'MS-Sang'!AE33,"")</f>
        <v>S2</v>
      </c>
      <c r="AF34" s="172" t="str">
        <f>IF('MS-Sang'!AF33&lt;&gt;"",'MS-Sang'!AF33,"")</f>
        <v>T5</v>
      </c>
      <c r="AG34" s="172" t="str">
        <f>IF('MS-Sang'!AG33&lt;&gt;"",'MS-Sang'!AG33,"")</f>
        <v>S1</v>
      </c>
      <c r="AH34" s="173" t="str">
        <f>IF('MS-Sang'!AH33&lt;&gt;"",'MS-Sang'!AH33,"")</f>
        <v>V2</v>
      </c>
      <c r="AI34" s="175" t="str">
        <f>IF('MS-Sang'!AI33&lt;&gt;"",'MS-Sang'!AI33,"")</f>
        <v/>
      </c>
      <c r="AJ34" s="176" t="str">
        <f>IF('MS-Sang'!AJ33&lt;&gt;"",'MS-Sang'!AJ33,"")</f>
        <v/>
      </c>
      <c r="AK34" s="177"/>
      <c r="AL34" s="177"/>
      <c r="AM34" s="187"/>
    </row>
    <row r="35" spans="1:39" ht="15.6" customHeight="1" x14ac:dyDescent="0.25">
      <c r="A35" s="97"/>
      <c r="B35" s="171">
        <v>4</v>
      </c>
      <c r="C35" s="172" t="str">
        <f>IF('MS-Sang'!C34&lt;&gt;"",'MS-Sang'!C34,"")</f>
        <v>S3</v>
      </c>
      <c r="D35" s="172" t="str">
        <f>IF('MS-Sang'!D34&lt;&gt;"",'MS-Sang'!D34,"")</f>
        <v>T8</v>
      </c>
      <c r="E35" s="172" t="str">
        <f>IF('MS-Sang'!E34&lt;&gt;"",'MS-Sang'!E34,"")</f>
        <v>V8</v>
      </c>
      <c r="F35" s="172" t="str">
        <f>IF('MS-Sang'!F34&lt;&gt;"",'MS-Sang'!F34,"")</f>
        <v>H3</v>
      </c>
      <c r="G35" s="172" t="str">
        <f>IF('MS-Sang'!G34&lt;&gt;"",'MS-Sang'!G34,"")</f>
        <v>T3</v>
      </c>
      <c r="H35" s="172" t="str">
        <f>IF('MS-Sang'!H34&lt;&gt;"",'MS-Sang'!H34,"")</f>
        <v>D1</v>
      </c>
      <c r="I35" s="172" t="str">
        <f>IF('MS-Sang'!I34&lt;&gt;"",'MS-Sang'!I34,"")</f>
        <v>V6</v>
      </c>
      <c r="J35" s="172" t="str">
        <f>IF('MS-Sang'!J34&lt;&gt;"",'MS-Sang'!J34,"")</f>
        <v>V4</v>
      </c>
      <c r="K35" s="172" t="str">
        <f>IF('MS-Sang'!K34&lt;&gt;"",'MS-Sang'!K34,"")</f>
        <v>A3</v>
      </c>
      <c r="L35" s="172" t="str">
        <f>IF('MS-Sang'!L34&lt;&gt;"",'MS-Sang'!L34,"")</f>
        <v>V13</v>
      </c>
      <c r="M35" s="172" t="str">
        <f>IF('MS-Sang'!M34&lt;&gt;"",'MS-Sang'!M34,"")</f>
        <v>G1</v>
      </c>
      <c r="N35" s="172" t="str">
        <f>IF('MS-Sang'!N34&lt;&gt;"",'MS-Sang'!N34,"")</f>
        <v>T9</v>
      </c>
      <c r="O35" s="172" t="str">
        <f>IF('MS-Sang'!O34&lt;&gt;"",'MS-Sang'!O34,"")</f>
        <v>V9</v>
      </c>
      <c r="P35" s="172" t="str">
        <f>IF('MS-Sang'!P34&lt;&gt;"",'MS-Sang'!P34,"")</f>
        <v>L5</v>
      </c>
      <c r="Q35" s="173" t="str">
        <f>IF('MS-Sang'!Q34&lt;&gt;"",'MS-Sang'!Q34,"")</f>
        <v>K2</v>
      </c>
      <c r="R35" s="174" t="str">
        <f>IF('MS-Sang'!R34&lt;&gt;"",'MS-Sang'!R34,"")</f>
        <v>T10</v>
      </c>
      <c r="S35" s="172" t="str">
        <f>IF('MS-Sang'!S34&lt;&gt;"",'MS-Sang'!S34,"")</f>
        <v>A5</v>
      </c>
      <c r="T35" s="172" t="str">
        <f>IF('MS-Sang'!T34&lt;&gt;"",'MS-Sang'!T34,"")</f>
        <v>A6</v>
      </c>
      <c r="U35" s="172" t="str">
        <f>IF('MS-Sang'!U34&lt;&gt;"",'MS-Sang'!U34,"")</f>
        <v>V7</v>
      </c>
      <c r="V35" s="172" t="str">
        <f>IF('MS-Sang'!V34&lt;&gt;"",'MS-Sang'!V34,"")</f>
        <v>Si5</v>
      </c>
      <c r="W35" s="172" t="str">
        <f>IF('MS-Sang'!W34&lt;&gt;"",'MS-Sang'!W34,"")</f>
        <v>L8</v>
      </c>
      <c r="X35" s="172" t="str">
        <f>IF('MS-Sang'!X34&lt;&gt;"",'MS-Sang'!X34,"")</f>
        <v>S2</v>
      </c>
      <c r="Y35" s="172" t="str">
        <f>IF('MS-Sang'!Y34&lt;&gt;"",'MS-Sang'!Y34,"")</f>
        <v>L4</v>
      </c>
      <c r="Z35" s="172" t="str">
        <f>IF('MS-Sang'!Z34&lt;&gt;"",'MS-Sang'!Z34,"")</f>
        <v>Si4</v>
      </c>
      <c r="AA35" s="172" t="str">
        <f>IF('MS-Sang'!AA34&lt;&gt;"",'MS-Sang'!AA34,"")</f>
        <v>H4</v>
      </c>
      <c r="AB35" s="172" t="str">
        <f>IF('MS-Sang'!AB34&lt;&gt;"",'MS-Sang'!AB34,"")</f>
        <v>Si1</v>
      </c>
      <c r="AC35" s="172" t="str">
        <f>IF('MS-Sang'!AC34&lt;&gt;"",'MS-Sang'!AC34,"")</f>
        <v>V11</v>
      </c>
      <c r="AD35" s="172" t="str">
        <f>IF('MS-Sang'!AD34&lt;&gt;"",'MS-Sang'!AD34,"")</f>
        <v>S4</v>
      </c>
      <c r="AE35" s="172" t="str">
        <f>IF('MS-Sang'!AE34&lt;&gt;"",'MS-Sang'!AE34,"")</f>
        <v>Ti5</v>
      </c>
      <c r="AF35" s="172" t="str">
        <f>IF('MS-Sang'!AF34&lt;&gt;"",'MS-Sang'!AF34,"")</f>
        <v>A1</v>
      </c>
      <c r="AG35" s="172" t="str">
        <f>IF('MS-Sang'!AG34&lt;&gt;"",'MS-Sang'!AG34,"")</f>
        <v>V12</v>
      </c>
      <c r="AH35" s="173" t="str">
        <f>IF('MS-Sang'!AH34&lt;&gt;"",'MS-Sang'!AH34,"")</f>
        <v>Ti4</v>
      </c>
      <c r="AI35" s="175" t="str">
        <f>IF('MS-Sang'!AI34&lt;&gt;"",'MS-Sang'!AI34,"")</f>
        <v/>
      </c>
      <c r="AJ35" s="176" t="str">
        <f>IF('MS-Sang'!AJ34&lt;&gt;"",'MS-Sang'!AJ34,"")</f>
        <v/>
      </c>
      <c r="AK35" s="177"/>
      <c r="AL35" s="177"/>
      <c r="AM35" s="187"/>
    </row>
    <row r="36" spans="1:39" s="196" customFormat="1" ht="15.6" customHeight="1" thickBot="1" x14ac:dyDescent="0.25">
      <c r="A36" s="107"/>
      <c r="B36" s="188">
        <v>5</v>
      </c>
      <c r="C36" s="189" t="str">
        <f>IF('MS-Sang'!C35&lt;&gt;"",'MS-Sang'!C35,"")</f>
        <v>T6</v>
      </c>
      <c r="D36" s="189" t="str">
        <f>IF('MS-Sang'!D35&lt;&gt;"",'MS-Sang'!D35,"")</f>
        <v>L6</v>
      </c>
      <c r="E36" s="189" t="str">
        <f>IF('MS-Sang'!E35&lt;&gt;"",'MS-Sang'!E35,"")</f>
        <v>T7</v>
      </c>
      <c r="F36" s="189" t="str">
        <f>IF('MS-Sang'!F35&lt;&gt;"",'MS-Sang'!F35,"")</f>
        <v>H3</v>
      </c>
      <c r="G36" s="189" t="str">
        <f>IF('MS-Sang'!G35&lt;&gt;"",'MS-Sang'!G35,"")</f>
        <v>T3</v>
      </c>
      <c r="H36" s="189" t="str">
        <f>IF('MS-Sang'!H35&lt;&gt;"",'MS-Sang'!H35,"")</f>
        <v>G2</v>
      </c>
      <c r="I36" s="189" t="str">
        <f>IF('MS-Sang'!I35&lt;&gt;"",'MS-Sang'!I35,"")</f>
        <v>V6</v>
      </c>
      <c r="J36" s="189" t="str">
        <f>IF('MS-Sang'!J35&lt;&gt;"",'MS-Sang'!J35,"")</f>
        <v>V4</v>
      </c>
      <c r="K36" s="189" t="str">
        <f>IF('MS-Sang'!K35&lt;&gt;"",'MS-Sang'!K35,"")</f>
        <v>A3</v>
      </c>
      <c r="L36" s="189" t="str">
        <f>IF('MS-Sang'!L35&lt;&gt;"",'MS-Sang'!L35,"")</f>
        <v>V13</v>
      </c>
      <c r="M36" s="189" t="str">
        <f>IF('MS-Sang'!M35&lt;&gt;"",'MS-Sang'!M35,"")</f>
        <v>G1</v>
      </c>
      <c r="N36" s="189" t="str">
        <f>IF('MS-Sang'!N35&lt;&gt;"",'MS-Sang'!N35,"")</f>
        <v>L5</v>
      </c>
      <c r="O36" s="189" t="str">
        <f>IF('MS-Sang'!O35&lt;&gt;"",'MS-Sang'!O35,"")</f>
        <v>V9</v>
      </c>
      <c r="P36" s="189" t="str">
        <f>IF('MS-Sang'!P35&lt;&gt;"",'MS-Sang'!P35,"")</f>
        <v>Si3</v>
      </c>
      <c r="Q36" s="190" t="str">
        <f>IF('MS-Sang'!Q35&lt;&gt;"",'MS-Sang'!Q35,"")</f>
        <v>S3</v>
      </c>
      <c r="R36" s="191" t="str">
        <f>IF('MS-Sang'!R35&lt;&gt;"",'MS-Sang'!R35,"")</f>
        <v>V7</v>
      </c>
      <c r="S36" s="189" t="str">
        <f>IF('MS-Sang'!S35&lt;&gt;"",'MS-Sang'!S35,"")</f>
        <v>T5</v>
      </c>
      <c r="T36" s="189" t="str">
        <f>IF('MS-Sang'!T35&lt;&gt;"",'MS-Sang'!T35,"")</f>
        <v>S2</v>
      </c>
      <c r="U36" s="189" t="str">
        <f>IF('MS-Sang'!U35&lt;&gt;"",'MS-Sang'!U35,"")</f>
        <v>T11</v>
      </c>
      <c r="V36" s="189" t="str">
        <f>IF('MS-Sang'!V35&lt;&gt;"",'MS-Sang'!V35,"")</f>
        <v>Ti5</v>
      </c>
      <c r="W36" s="189" t="str">
        <f>IF('MS-Sang'!W35&lt;&gt;"",'MS-Sang'!W35,"")</f>
        <v>L8</v>
      </c>
      <c r="X36" s="189" t="str">
        <f>IF('MS-Sang'!X35&lt;&gt;"",'MS-Sang'!X35,"")</f>
        <v>L4</v>
      </c>
      <c r="Y36" s="189" t="str">
        <f>IF('MS-Sang'!Y35&lt;&gt;"",'MS-Sang'!Y35,"")</f>
        <v>T4</v>
      </c>
      <c r="Z36" s="189" t="str">
        <f>IF('MS-Sang'!Z35&lt;&gt;"",'MS-Sang'!Z35,"")</f>
        <v>Si4</v>
      </c>
      <c r="AA36" s="189" t="str">
        <f>IF('MS-Sang'!AA35&lt;&gt;"",'MS-Sang'!AA35,"")</f>
        <v>Si1</v>
      </c>
      <c r="AB36" s="189" t="str">
        <f>IF('MS-Sang'!AB35&lt;&gt;"",'MS-Sang'!AB35,"")</f>
        <v>L2</v>
      </c>
      <c r="AC36" s="189" t="str">
        <f>IF('MS-Sang'!AC35&lt;&gt;"",'MS-Sang'!AC35,"")</f>
        <v>V11</v>
      </c>
      <c r="AD36" s="189" t="str">
        <f>IF('MS-Sang'!AD35&lt;&gt;"",'MS-Sang'!AD35,"")</f>
        <v>T10</v>
      </c>
      <c r="AE36" s="189" t="str">
        <f>IF('MS-Sang'!AE35&lt;&gt;"",'MS-Sang'!AE35,"")</f>
        <v>Si5</v>
      </c>
      <c r="AF36" s="189" t="str">
        <f>IF('MS-Sang'!AF35&lt;&gt;"",'MS-Sang'!AF35,"")</f>
        <v>K1</v>
      </c>
      <c r="AG36" s="189" t="str">
        <f>IF('MS-Sang'!AG35&lt;&gt;"",'MS-Sang'!AG35,"")</f>
        <v>V12</v>
      </c>
      <c r="AH36" s="190" t="str">
        <f>IF('MS-Sang'!AH35&lt;&gt;"",'MS-Sang'!AH35,"")</f>
        <v>Ti4</v>
      </c>
      <c r="AI36" s="192" t="str">
        <f>IF('MS-Sang'!AI35&lt;&gt;"",'MS-Sang'!AI35,"")</f>
        <v/>
      </c>
      <c r="AJ36" s="193" t="str">
        <f>IF('MS-Sang'!AJ35&lt;&gt;"",'MS-Sang'!AJ35,"")</f>
        <v/>
      </c>
      <c r="AK36" s="194"/>
      <c r="AL36" s="194"/>
      <c r="AM36" s="195"/>
    </row>
    <row r="37" spans="1:39" x14ac:dyDescent="0.25">
      <c r="N37" s="111" t="s">
        <v>39</v>
      </c>
      <c r="Q37" s="111"/>
      <c r="R37" s="111"/>
      <c r="T37" s="111"/>
      <c r="U37" s="111"/>
      <c r="V37" s="111"/>
      <c r="AG37" s="111" t="s">
        <v>39</v>
      </c>
      <c r="AK37" s="61"/>
      <c r="AL37" s="61"/>
    </row>
    <row r="38" spans="1:39" ht="24.75" customHeight="1" x14ac:dyDescent="0.25"/>
    <row r="39" spans="1:39" ht="18.75" x14ac:dyDescent="0.3">
      <c r="N39" s="197" t="s">
        <v>57</v>
      </c>
      <c r="Q39" s="197"/>
      <c r="R39" s="197"/>
      <c r="T39" s="198"/>
      <c r="U39" s="198"/>
      <c r="V39" s="198"/>
      <c r="AG39" s="197" t="s">
        <v>58</v>
      </c>
      <c r="AK39" s="199"/>
      <c r="AL39" s="199"/>
    </row>
  </sheetData>
  <mergeCells count="9">
    <mergeCell ref="A5:A6"/>
    <mergeCell ref="AM5:AM6"/>
    <mergeCell ref="T39:V39"/>
    <mergeCell ref="E2:M2"/>
    <mergeCell ref="V2:AE2"/>
    <mergeCell ref="E3:M3"/>
    <mergeCell ref="O3:P3"/>
    <mergeCell ref="V3:AE3"/>
    <mergeCell ref="AF3:AG3"/>
  </mergeCells>
  <pageMargins left="0.23622047244094499" right="0.196850393700787" top="0.196850393700787" bottom="7.8740157480315001E-2" header="0.27559055118110198" footer="0.511811023622047"/>
  <pageSetup paperSize="9" scale="91" orientation="landscape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S39"/>
  <sheetViews>
    <sheetView view="pageBreakPreview" topLeftCell="G1" zoomScale="70" zoomScaleNormal="100" zoomScaleSheetLayoutView="70" workbookViewId="0">
      <selection activeCell="AC45" sqref="AC45"/>
    </sheetView>
  </sheetViews>
  <sheetFormatPr defaultColWidth="8.875" defaultRowHeight="15" x14ac:dyDescent="0.25"/>
  <cols>
    <col min="1" max="1" width="6.625" style="60" customWidth="1"/>
    <col min="2" max="2" width="5.25" style="60" customWidth="1"/>
    <col min="3" max="17" width="7.75" style="60" customWidth="1"/>
    <col min="18" max="34" width="7.125" style="60" customWidth="1"/>
    <col min="35" max="35" width="10" style="60" customWidth="1"/>
    <col min="36" max="38" width="6.25" style="60" customWidth="1"/>
    <col min="39" max="39" width="10.5" style="200" customWidth="1"/>
    <col min="40" max="16384" width="8.875" style="60"/>
  </cols>
  <sheetData>
    <row r="1" spans="1:45" ht="19.5" customHeight="1" x14ac:dyDescent="0.25">
      <c r="A1" s="61"/>
      <c r="B1" s="61" t="s">
        <v>34</v>
      </c>
      <c r="D1" s="61"/>
      <c r="E1" s="61"/>
      <c r="F1" s="61"/>
      <c r="G1" s="62"/>
      <c r="H1" s="62"/>
      <c r="I1" s="62"/>
      <c r="J1" s="62"/>
      <c r="K1" s="62"/>
      <c r="L1" s="62"/>
      <c r="O1" s="62"/>
      <c r="P1" s="62"/>
      <c r="Q1" s="62"/>
      <c r="R1" s="62"/>
      <c r="S1" s="61" t="s">
        <v>34</v>
      </c>
      <c r="V1" s="61"/>
      <c r="W1" s="61"/>
      <c r="X1" s="61"/>
      <c r="Y1" s="62"/>
      <c r="Z1" s="62"/>
      <c r="AA1" s="62"/>
      <c r="AB1" s="62"/>
      <c r="AC1" s="62"/>
      <c r="AD1" s="62"/>
      <c r="AG1" s="62"/>
      <c r="AH1" s="112"/>
      <c r="AI1" s="112"/>
      <c r="AJ1" s="112"/>
      <c r="AK1" s="112"/>
      <c r="AM1" s="62"/>
      <c r="AN1" s="62"/>
      <c r="AO1" s="62"/>
      <c r="AP1" s="62"/>
      <c r="AQ1" s="62"/>
      <c r="AR1" s="62"/>
      <c r="AS1" s="62"/>
    </row>
    <row r="2" spans="1:45" ht="19.5" x14ac:dyDescent="0.3">
      <c r="A2" s="63"/>
      <c r="B2" s="62"/>
      <c r="C2" s="62"/>
      <c r="D2" s="62"/>
      <c r="E2" s="64" t="s">
        <v>42</v>
      </c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S2" s="68"/>
      <c r="T2" s="62"/>
      <c r="U2" s="64" t="str">
        <f>E2</f>
        <v xml:space="preserve">     THỜI KHÓA BIỂU  BUỔI CHIỀU</v>
      </c>
      <c r="V2" s="64"/>
      <c r="W2" s="64"/>
      <c r="X2" s="64"/>
      <c r="Y2" s="64"/>
      <c r="Z2" s="64"/>
      <c r="AA2" s="64"/>
      <c r="AB2" s="64"/>
      <c r="AC2" s="64"/>
      <c r="AD2" s="64"/>
      <c r="AE2" s="65"/>
      <c r="AF2" s="65"/>
      <c r="AG2" s="65"/>
      <c r="AH2" s="112"/>
      <c r="AI2" s="112"/>
      <c r="AJ2" s="112"/>
      <c r="AK2" s="112"/>
      <c r="AL2" s="65"/>
      <c r="AN2" s="65"/>
      <c r="AO2" s="65"/>
      <c r="AP2" s="68"/>
      <c r="AQ2" s="68"/>
      <c r="AR2" s="62"/>
      <c r="AS2" s="62"/>
    </row>
    <row r="3" spans="1:45" ht="21.6" customHeight="1" x14ac:dyDescent="0.3">
      <c r="A3" s="65"/>
      <c r="B3" s="65"/>
      <c r="C3" s="65"/>
      <c r="D3" s="66"/>
      <c r="E3" s="67" t="str">
        <f>MSS!E3</f>
        <v>TỜ SỐ: I. 06, ÁP DỤNG TỪ NGÀY 14/11/2022</v>
      </c>
      <c r="F3" s="67"/>
      <c r="G3" s="67"/>
      <c r="H3" s="67"/>
      <c r="I3" s="67"/>
      <c r="J3" s="67"/>
      <c r="K3" s="67"/>
      <c r="L3" s="67"/>
      <c r="M3" s="67"/>
      <c r="N3" s="68"/>
      <c r="O3" s="69" t="s">
        <v>36</v>
      </c>
      <c r="P3" s="70"/>
      <c r="S3" s="62"/>
      <c r="T3" s="65"/>
      <c r="U3" s="67" t="str">
        <f>E3</f>
        <v>TỜ SỐ: I. 06, ÁP DỤNG TỪ NGÀY 14/11/2022</v>
      </c>
      <c r="V3" s="67"/>
      <c r="W3" s="67"/>
      <c r="X3" s="67"/>
      <c r="Y3" s="67"/>
      <c r="Z3" s="67"/>
      <c r="AA3" s="67"/>
      <c r="AB3" s="67"/>
      <c r="AC3" s="67"/>
      <c r="AD3" s="67"/>
      <c r="AE3" s="68"/>
      <c r="AF3" s="68"/>
      <c r="AG3" s="69" t="s">
        <v>37</v>
      </c>
      <c r="AH3" s="70"/>
      <c r="AI3" s="112"/>
      <c r="AJ3" s="112"/>
      <c r="AN3" s="68"/>
      <c r="AO3" s="68"/>
      <c r="AP3" s="62"/>
      <c r="AQ3" s="147"/>
    </row>
    <row r="4" spans="1:45" ht="15.75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146"/>
    </row>
    <row r="5" spans="1:45" x14ac:dyDescent="0.25">
      <c r="A5" s="73" t="s">
        <v>38</v>
      </c>
      <c r="B5" s="201" t="s">
        <v>6</v>
      </c>
      <c r="C5" s="149" t="str">
        <f>'MS-Sang'!C4</f>
        <v>10A1</v>
      </c>
      <c r="D5" s="149" t="str">
        <f>'MS-Sang'!D4</f>
        <v>10A2</v>
      </c>
      <c r="E5" s="149" t="str">
        <f>'MS-Sang'!E4</f>
        <v>10A3</v>
      </c>
      <c r="F5" s="149" t="str">
        <f>'MS-Sang'!F4</f>
        <v>10A4</v>
      </c>
      <c r="G5" s="149" t="str">
        <f>'MS-Sang'!G4</f>
        <v>10A5</v>
      </c>
      <c r="H5" s="149" t="str">
        <f>'MS-Sang'!H4</f>
        <v>10A6</v>
      </c>
      <c r="I5" s="149" t="str">
        <f>'MS-Sang'!I4</f>
        <v>10A7</v>
      </c>
      <c r="J5" s="149" t="str">
        <f>'MS-Sang'!J4</f>
        <v>10A8</v>
      </c>
      <c r="K5" s="149" t="str">
        <f>'MS-Sang'!K4</f>
        <v>10A9</v>
      </c>
      <c r="L5" s="149" t="str">
        <f>'MS-Sang'!L4</f>
        <v>10A10</v>
      </c>
      <c r="M5" s="149" t="str">
        <f>'MS-Sang'!M4</f>
        <v>10A11</v>
      </c>
      <c r="N5" s="149" t="str">
        <f>'MS-Sang'!N4</f>
        <v>11A1</v>
      </c>
      <c r="O5" s="149" t="str">
        <f>'MS-Sang'!O4</f>
        <v>11A2</v>
      </c>
      <c r="P5" s="149" t="str">
        <f>'MS-Sang'!P4</f>
        <v>11A3</v>
      </c>
      <c r="Q5" s="149" t="str">
        <f>'MS-Sang'!Q4</f>
        <v>11A4</v>
      </c>
      <c r="R5" s="149" t="str">
        <f>'MS-Sang'!R4</f>
        <v>11A5</v>
      </c>
      <c r="S5" s="150" t="str">
        <f>'MS-Sang'!S4</f>
        <v>11A6</v>
      </c>
      <c r="T5" s="151" t="str">
        <f>'MS-Sang'!T4</f>
        <v>11A7</v>
      </c>
      <c r="U5" s="149" t="str">
        <f>'MS-Sang'!U4</f>
        <v>11A8</v>
      </c>
      <c r="V5" s="149" t="str">
        <f>'MS-Sang'!V4</f>
        <v>11A9</v>
      </c>
      <c r="W5" s="149" t="str">
        <f>'MS-Sang'!W4</f>
        <v>11A10</v>
      </c>
      <c r="X5" s="149" t="str">
        <f>'MS-Sang'!X4</f>
        <v>12A1</v>
      </c>
      <c r="Y5" s="149" t="str">
        <f>'MS-Sang'!Y4</f>
        <v>12A2</v>
      </c>
      <c r="Z5" s="149" t="str">
        <f>'MS-Sang'!Z4</f>
        <v>12A3</v>
      </c>
      <c r="AA5" s="149" t="str">
        <f>'MS-Sang'!AA4</f>
        <v>12A4</v>
      </c>
      <c r="AB5" s="149" t="str">
        <f>'MS-Sang'!AB4</f>
        <v>12A5</v>
      </c>
      <c r="AC5" s="149" t="str">
        <f>'MS-Sang'!AC4</f>
        <v>12A6</v>
      </c>
      <c r="AD5" s="149" t="str">
        <f>'MS-Sang'!AD4</f>
        <v>12A7</v>
      </c>
      <c r="AE5" s="149" t="str">
        <f>'MS-Sang'!AE4</f>
        <v>12A8</v>
      </c>
      <c r="AF5" s="149" t="str">
        <f>'MS-Sang'!AF4</f>
        <v>12A9</v>
      </c>
      <c r="AG5" s="149" t="str">
        <f>'MS-Sang'!AG4</f>
        <v>12A10</v>
      </c>
      <c r="AH5" s="149" t="str">
        <f>'MS-Sang'!AH4</f>
        <v>12A11</v>
      </c>
      <c r="AI5" s="202" t="s">
        <v>45</v>
      </c>
      <c r="AJ5" s="203"/>
      <c r="AK5" s="154"/>
      <c r="AL5" s="154"/>
      <c r="AM5" s="155"/>
    </row>
    <row r="6" spans="1:45" ht="15.75" thickBot="1" x14ac:dyDescent="0.3">
      <c r="A6" s="84"/>
      <c r="B6" s="204"/>
      <c r="C6" s="157">
        <f>'MS-Sang'!C5</f>
        <v>2</v>
      </c>
      <c r="D6" s="157">
        <f>'MS-Sang'!D5</f>
        <v>3</v>
      </c>
      <c r="E6" s="157">
        <f>'MS-Sang'!E5</f>
        <v>4</v>
      </c>
      <c r="F6" s="157">
        <f>'MS-Sang'!F5</f>
        <v>5</v>
      </c>
      <c r="G6" s="157">
        <f>'MS-Sang'!G5</f>
        <v>6</v>
      </c>
      <c r="H6" s="157">
        <f>'MS-Sang'!H5</f>
        <v>7</v>
      </c>
      <c r="I6" s="157">
        <f>'MS-Sang'!I5</f>
        <v>8</v>
      </c>
      <c r="J6" s="205">
        <f>'MS-Sang'!J5</f>
        <v>9</v>
      </c>
      <c r="K6" s="157">
        <f>'MS-Sang'!K5</f>
        <v>10</v>
      </c>
      <c r="L6" s="157">
        <f>'MS-Sang'!L5</f>
        <v>11</v>
      </c>
      <c r="M6" s="157">
        <f>'MS-Sang'!M5</f>
        <v>12</v>
      </c>
      <c r="N6" s="157">
        <f>'MS-Sang'!N5</f>
        <v>13</v>
      </c>
      <c r="O6" s="157">
        <f>'MS-Sang'!O5</f>
        <v>14</v>
      </c>
      <c r="P6" s="157">
        <f>'MS-Sang'!P5</f>
        <v>15</v>
      </c>
      <c r="Q6" s="157">
        <f>'MS-Sang'!Q5</f>
        <v>16</v>
      </c>
      <c r="R6" s="157">
        <f>'MS-Sang'!R5</f>
        <v>17</v>
      </c>
      <c r="S6" s="158">
        <f>'MS-Sang'!S5</f>
        <v>18</v>
      </c>
      <c r="T6" s="159">
        <f>'MS-Sang'!T5</f>
        <v>19</v>
      </c>
      <c r="U6" s="157">
        <f>'MS-Sang'!U5</f>
        <v>20</v>
      </c>
      <c r="V6" s="157">
        <f>'MS-Sang'!V5</f>
        <v>21</v>
      </c>
      <c r="W6" s="157">
        <f>'MS-Sang'!W5</f>
        <v>22</v>
      </c>
      <c r="X6" s="157">
        <f>'MS-Sang'!X5</f>
        <v>23</v>
      </c>
      <c r="Y6" s="157">
        <f>'MS-Sang'!Y5</f>
        <v>24</v>
      </c>
      <c r="Z6" s="157">
        <f>'MS-Sang'!Z5</f>
        <v>25</v>
      </c>
      <c r="AA6" s="157">
        <f>'MS-Sang'!AA5</f>
        <v>26</v>
      </c>
      <c r="AB6" s="157">
        <f>'MS-Sang'!AB5</f>
        <v>27</v>
      </c>
      <c r="AC6" s="157">
        <f>'MS-Sang'!AC5</f>
        <v>28</v>
      </c>
      <c r="AD6" s="157">
        <f>'MS-Sang'!AD5</f>
        <v>29</v>
      </c>
      <c r="AE6" s="157">
        <f>'MS-Sang'!AE5</f>
        <v>30</v>
      </c>
      <c r="AF6" s="157">
        <f>'MS-Sang'!AF5</f>
        <v>31</v>
      </c>
      <c r="AG6" s="157">
        <f>'MS-Sang'!AG5</f>
        <v>32</v>
      </c>
      <c r="AH6" s="157">
        <f>'MS-Sang'!AH5</f>
        <v>33</v>
      </c>
      <c r="AI6" s="206"/>
      <c r="AJ6" s="97"/>
      <c r="AK6" s="162"/>
      <c r="AL6" s="162"/>
      <c r="AM6" s="155"/>
    </row>
    <row r="7" spans="1:45" s="216" customFormat="1" ht="15.6" customHeight="1" x14ac:dyDescent="0.25">
      <c r="A7" s="207"/>
      <c r="B7" s="208">
        <v>1</v>
      </c>
      <c r="C7" s="209" t="str">
        <f>IF('MS-Chieu'!C6&lt;&gt;"",'MS-Chieu'!C6,"")</f>
        <v/>
      </c>
      <c r="D7" s="210" t="str">
        <f>IF('MS-Chieu'!D6&lt;&gt;"",'MS-Chieu'!D6,"")</f>
        <v/>
      </c>
      <c r="E7" s="210" t="str">
        <f>IF('MS-Chieu'!E6&lt;&gt;"",'MS-Chieu'!E6,"")</f>
        <v/>
      </c>
      <c r="F7" s="210" t="str">
        <f>IF('MS-Chieu'!F6&lt;&gt;"",'MS-Chieu'!F6,"")</f>
        <v/>
      </c>
      <c r="G7" s="210" t="str">
        <f>IF('MS-Chieu'!G6&lt;&gt;"",'MS-Chieu'!G6,"")</f>
        <v/>
      </c>
      <c r="H7" s="210" t="str">
        <f>IF('MS-Chieu'!H6&lt;&gt;"",'MS-Chieu'!H6,"")</f>
        <v/>
      </c>
      <c r="I7" s="210" t="str">
        <f>IF('MS-Chieu'!I6&lt;&gt;"",'MS-Chieu'!I6,"")</f>
        <v/>
      </c>
      <c r="J7" s="210" t="str">
        <f>IF('MS-Chieu'!J6&lt;&gt;"",'MS-Chieu'!J6,"")</f>
        <v/>
      </c>
      <c r="K7" s="210" t="str">
        <f>IF('MS-Chieu'!K6&lt;&gt;"",'MS-Chieu'!K6,"")</f>
        <v/>
      </c>
      <c r="L7" s="210" t="str">
        <f>IF('MS-Chieu'!L6&lt;&gt;"",'MS-Chieu'!L6,"")</f>
        <v/>
      </c>
      <c r="M7" s="210" t="str">
        <f>IF('MS-Chieu'!M6&lt;&gt;"",'MS-Chieu'!M6,"")</f>
        <v/>
      </c>
      <c r="N7" s="210" t="str">
        <f>IF('MS-Chieu'!N6&lt;&gt;"",'MS-Chieu'!N6,"")</f>
        <v/>
      </c>
      <c r="O7" s="210" t="str">
        <f>IF('MS-Chieu'!O6&lt;&gt;"",'MS-Chieu'!O6,"")</f>
        <v/>
      </c>
      <c r="P7" s="210" t="str">
        <f>IF('MS-Chieu'!P6&lt;&gt;"",'MS-Chieu'!P6,"")</f>
        <v/>
      </c>
      <c r="Q7" s="210" t="str">
        <f>IF('MS-Chieu'!Q6&lt;&gt;"",'MS-Chieu'!Q6,"")</f>
        <v/>
      </c>
      <c r="R7" s="210" t="str">
        <f>IF('MS-Chieu'!R6&lt;&gt;"",'MS-Chieu'!R6,"")</f>
        <v/>
      </c>
      <c r="S7" s="211" t="str">
        <f>IF('MS-Chieu'!S6&lt;&gt;"",'MS-Chieu'!S6,"")</f>
        <v/>
      </c>
      <c r="T7" s="212" t="str">
        <f>IF('MS-Chieu'!T6&lt;&gt;"",'MS-Chieu'!T6,"")</f>
        <v/>
      </c>
      <c r="U7" s="210" t="str">
        <f>IF('MS-Chieu'!U6&lt;&gt;"",'MS-Chieu'!U6,"")</f>
        <v/>
      </c>
      <c r="V7" s="210" t="str">
        <f>IF('MS-Chieu'!V6&lt;&gt;"",'MS-Chieu'!V6,"")</f>
        <v/>
      </c>
      <c r="W7" s="210" t="str">
        <f>IF('MS-Chieu'!W6&lt;&gt;"",'MS-Chieu'!W6,"")</f>
        <v/>
      </c>
      <c r="X7" s="210" t="str">
        <f>IF('MS-Chieu'!X6&lt;&gt;"",'MS-Chieu'!X6,"")</f>
        <v/>
      </c>
      <c r="Y7" s="210" t="str">
        <f>IF('MS-Chieu'!Y6&lt;&gt;"",'MS-Chieu'!Y6,"")</f>
        <v/>
      </c>
      <c r="Z7" s="210" t="str">
        <f>IF('MS-Chieu'!Z6&lt;&gt;"",'MS-Chieu'!Z6,"")</f>
        <v/>
      </c>
      <c r="AA7" s="210" t="str">
        <f>IF('MS-Chieu'!AA6&lt;&gt;"",'MS-Chieu'!AA6,"")</f>
        <v/>
      </c>
      <c r="AB7" s="210" t="str">
        <f>IF('MS-Chieu'!AB6&lt;&gt;"",'MS-Chieu'!AB6,"")</f>
        <v/>
      </c>
      <c r="AC7" s="210" t="str">
        <f>IF('MS-Chieu'!AC6&lt;&gt;"",'MS-Chieu'!AC6,"")</f>
        <v/>
      </c>
      <c r="AD7" s="210" t="str">
        <f>IF('MS-Chieu'!AD6&lt;&gt;"",'MS-Chieu'!AD6,"")</f>
        <v/>
      </c>
      <c r="AE7" s="210" t="str">
        <f>IF('MS-Chieu'!AE6&lt;&gt;"",'MS-Chieu'!AE6,"")</f>
        <v/>
      </c>
      <c r="AF7" s="210" t="str">
        <f>IF('MS-Chieu'!AF6&lt;&gt;"",'MS-Chieu'!AF6,"")</f>
        <v/>
      </c>
      <c r="AG7" s="210" t="str">
        <f>IF('MS-Chieu'!AG6&lt;&gt;"",'MS-Chieu'!AG6,"")</f>
        <v/>
      </c>
      <c r="AH7" s="210" t="str">
        <f>IF('MS-Chieu'!AH6&lt;&gt;"",'MS-Chieu'!AH6,"")</f>
        <v/>
      </c>
      <c r="AI7" s="213"/>
      <c r="AJ7" s="214"/>
      <c r="AK7" s="215"/>
      <c r="AL7" s="215"/>
      <c r="AM7" s="215"/>
    </row>
    <row r="8" spans="1:45" ht="15.6" customHeight="1" x14ac:dyDescent="0.25">
      <c r="A8" s="97"/>
      <c r="B8" s="171">
        <v>2</v>
      </c>
      <c r="C8" s="172" t="str">
        <f>IF('MS-Chieu'!C7&lt;&gt;"",'MS-Chieu'!C7,"")</f>
        <v/>
      </c>
      <c r="D8" s="172" t="str">
        <f>IF('MS-Chieu'!D7&lt;&gt;"",'MS-Chieu'!D7,"")</f>
        <v/>
      </c>
      <c r="E8" s="172" t="str">
        <f>IF('MS-Chieu'!E7&lt;&gt;"",'MS-Chieu'!E7,"")</f>
        <v/>
      </c>
      <c r="F8" s="172" t="str">
        <f>IF('MS-Chieu'!F7&lt;&gt;"",'MS-Chieu'!F7,"")</f>
        <v/>
      </c>
      <c r="G8" s="172" t="str">
        <f>IF('MS-Chieu'!G7&lt;&gt;"",'MS-Chieu'!G7,"")</f>
        <v/>
      </c>
      <c r="H8" s="172" t="str">
        <f>IF('MS-Chieu'!H7&lt;&gt;"",'MS-Chieu'!H7,"")</f>
        <v/>
      </c>
      <c r="I8" s="172" t="str">
        <f>IF('MS-Chieu'!I7&lt;&gt;"",'MS-Chieu'!I7,"")</f>
        <v/>
      </c>
      <c r="J8" s="172" t="str">
        <f>IF('MS-Chieu'!J7&lt;&gt;"",'MS-Chieu'!J7,"")</f>
        <v/>
      </c>
      <c r="K8" s="172" t="str">
        <f>IF('MS-Chieu'!K7&lt;&gt;"",'MS-Chieu'!K7,"")</f>
        <v/>
      </c>
      <c r="L8" s="172" t="str">
        <f>IF('MS-Chieu'!L7&lt;&gt;"",'MS-Chieu'!L7,"")</f>
        <v/>
      </c>
      <c r="M8" s="172" t="str">
        <f>IF('MS-Chieu'!M7&lt;&gt;"",'MS-Chieu'!M7,"")</f>
        <v/>
      </c>
      <c r="N8" s="172" t="str">
        <f>IF('MS-Chieu'!N7&lt;&gt;"",'MS-Chieu'!N7,"")</f>
        <v/>
      </c>
      <c r="O8" s="172" t="str">
        <f>IF('MS-Chieu'!O7&lt;&gt;"",'MS-Chieu'!O7,"")</f>
        <v/>
      </c>
      <c r="P8" s="172" t="str">
        <f>IF('MS-Chieu'!P7&lt;&gt;"",'MS-Chieu'!P7,"")</f>
        <v/>
      </c>
      <c r="Q8" s="172" t="str">
        <f>IF('MS-Chieu'!Q7&lt;&gt;"",'MS-Chieu'!Q7,"")</f>
        <v/>
      </c>
      <c r="R8" s="172" t="str">
        <f>IF('MS-Chieu'!R7&lt;&gt;"",'MS-Chieu'!R7,"")</f>
        <v/>
      </c>
      <c r="S8" s="173" t="str">
        <f>IF('MS-Chieu'!S7&lt;&gt;"",'MS-Chieu'!S7,"")</f>
        <v/>
      </c>
      <c r="T8" s="174" t="str">
        <f>IF('MS-Chieu'!T7&lt;&gt;"",'MS-Chieu'!T7,"")</f>
        <v/>
      </c>
      <c r="U8" s="172" t="str">
        <f>IF('MS-Chieu'!U7&lt;&gt;"",'MS-Chieu'!U7,"")</f>
        <v/>
      </c>
      <c r="V8" s="172" t="str">
        <f>IF('MS-Chieu'!V7&lt;&gt;"",'MS-Chieu'!V7,"")</f>
        <v/>
      </c>
      <c r="W8" s="172" t="str">
        <f>IF('MS-Chieu'!W7&lt;&gt;"",'MS-Chieu'!W7,"")</f>
        <v/>
      </c>
      <c r="X8" s="172" t="str">
        <f>IF('MS-Chieu'!X7&lt;&gt;"",'MS-Chieu'!X7,"")</f>
        <v/>
      </c>
      <c r="Y8" s="172" t="str">
        <f>IF('MS-Chieu'!Y7&lt;&gt;"",'MS-Chieu'!Y7,"")</f>
        <v/>
      </c>
      <c r="Z8" s="172" t="str">
        <f>IF('MS-Chieu'!Z7&lt;&gt;"",'MS-Chieu'!Z7,"")</f>
        <v/>
      </c>
      <c r="AA8" s="172" t="str">
        <f>IF('MS-Chieu'!AA7&lt;&gt;"",'MS-Chieu'!AA7,"")</f>
        <v/>
      </c>
      <c r="AB8" s="172" t="str">
        <f>IF('MS-Chieu'!AB7&lt;&gt;"",'MS-Chieu'!AB7,"")</f>
        <v/>
      </c>
      <c r="AC8" s="172" t="str">
        <f>IF('MS-Chieu'!AC7&lt;&gt;"",'MS-Chieu'!AC7,"")</f>
        <v/>
      </c>
      <c r="AD8" s="172" t="str">
        <f>IF('MS-Chieu'!AD7&lt;&gt;"",'MS-Chieu'!AD7,"")</f>
        <v/>
      </c>
      <c r="AE8" s="172" t="str">
        <f>IF('MS-Chieu'!AE7&lt;&gt;"",'MS-Chieu'!AE7,"")</f>
        <v/>
      </c>
      <c r="AF8" s="172" t="str">
        <f>IF('MS-Chieu'!AF7&lt;&gt;"",'MS-Chieu'!AF7,"")</f>
        <v/>
      </c>
      <c r="AG8" s="172" t="str">
        <f>IF('MS-Chieu'!AG7&lt;&gt;"",'MS-Chieu'!AG7,"")</f>
        <v/>
      </c>
      <c r="AH8" s="172" t="str">
        <f>IF('MS-Chieu'!AH7&lt;&gt;"",'MS-Chieu'!AH7,"")</f>
        <v/>
      </c>
      <c r="AI8" s="217" t="s">
        <v>59</v>
      </c>
      <c r="AJ8" s="218"/>
      <c r="AK8" s="177"/>
      <c r="AL8" s="177"/>
      <c r="AM8" s="178"/>
    </row>
    <row r="9" spans="1:45" ht="15.6" customHeight="1" x14ac:dyDescent="0.25">
      <c r="A9" s="100">
        <v>2</v>
      </c>
      <c r="B9" s="171">
        <v>3</v>
      </c>
      <c r="C9" s="172" t="str">
        <f>IF('MS-Chieu'!C8&lt;&gt;"",'MS-Chieu'!C8,"")</f>
        <v/>
      </c>
      <c r="D9" s="172" t="str">
        <f>IF('MS-Chieu'!D8&lt;&gt;"",'MS-Chieu'!D8,"")</f>
        <v/>
      </c>
      <c r="E9" s="172" t="str">
        <f>IF('MS-Chieu'!E8&lt;&gt;"",'MS-Chieu'!E8,"")</f>
        <v/>
      </c>
      <c r="F9" s="172" t="str">
        <f>IF('MS-Chieu'!F8&lt;&gt;"",'MS-Chieu'!F8,"")</f>
        <v/>
      </c>
      <c r="G9" s="172" t="str">
        <f>IF('MS-Chieu'!G8&lt;&gt;"",'MS-Chieu'!G8,"")</f>
        <v/>
      </c>
      <c r="H9" s="172" t="str">
        <f>IF('MS-Chieu'!H8&lt;&gt;"",'MS-Chieu'!H8,"")</f>
        <v/>
      </c>
      <c r="I9" s="172" t="str">
        <f>IF('MS-Chieu'!I8&lt;&gt;"",'MS-Chieu'!I8,"")</f>
        <v/>
      </c>
      <c r="J9" s="172" t="str">
        <f>IF('MS-Chieu'!J8&lt;&gt;"",'MS-Chieu'!J8,"")</f>
        <v/>
      </c>
      <c r="K9" s="172" t="str">
        <f>IF('MS-Chieu'!K8&lt;&gt;"",'MS-Chieu'!K8,"")</f>
        <v/>
      </c>
      <c r="L9" s="172" t="str">
        <f>IF('MS-Chieu'!L8&lt;&gt;"",'MS-Chieu'!L8,"")</f>
        <v/>
      </c>
      <c r="M9" s="172" t="str">
        <f>IF('MS-Chieu'!M8&lt;&gt;"",'MS-Chieu'!M8,"")</f>
        <v/>
      </c>
      <c r="N9" s="172" t="str">
        <f>IF('MS-Chieu'!N8&lt;&gt;"",'MS-Chieu'!N8,"")</f>
        <v/>
      </c>
      <c r="O9" s="172" t="str">
        <f>IF('MS-Chieu'!O8&lt;&gt;"",'MS-Chieu'!O8,"")</f>
        <v/>
      </c>
      <c r="P9" s="172" t="str">
        <f>IF('MS-Chieu'!P8&lt;&gt;"",'MS-Chieu'!P8,"")</f>
        <v/>
      </c>
      <c r="Q9" s="172" t="str">
        <f>IF('MS-Chieu'!Q8&lt;&gt;"",'MS-Chieu'!Q8,"")</f>
        <v/>
      </c>
      <c r="R9" s="172" t="str">
        <f>IF('MS-Chieu'!R8&lt;&gt;"",'MS-Chieu'!R8,"")</f>
        <v/>
      </c>
      <c r="S9" s="173" t="str">
        <f>IF('MS-Chieu'!S8&lt;&gt;"",'MS-Chieu'!S8,"")</f>
        <v/>
      </c>
      <c r="T9" s="174" t="str">
        <f>IF('MS-Chieu'!T8&lt;&gt;"",'MS-Chieu'!T8,"")</f>
        <v/>
      </c>
      <c r="U9" s="172" t="str">
        <f>IF('MS-Chieu'!U8&lt;&gt;"",'MS-Chieu'!U8,"")</f>
        <v/>
      </c>
      <c r="V9" s="172" t="str">
        <f>IF('MS-Chieu'!V8&lt;&gt;"",'MS-Chieu'!V8,"")</f>
        <v/>
      </c>
      <c r="W9" s="172" t="str">
        <f>IF('MS-Chieu'!W8&lt;&gt;"",'MS-Chieu'!W8,"")</f>
        <v/>
      </c>
      <c r="X9" s="172" t="str">
        <f>IF('MS-Chieu'!X8&lt;&gt;"",'MS-Chieu'!X8,"")</f>
        <v/>
      </c>
      <c r="Y9" s="172" t="str">
        <f>IF('MS-Chieu'!Y8&lt;&gt;"",'MS-Chieu'!Y8,"")</f>
        <v/>
      </c>
      <c r="Z9" s="172" t="str">
        <f>IF('MS-Chieu'!Z8&lt;&gt;"",'MS-Chieu'!Z8,"")</f>
        <v/>
      </c>
      <c r="AA9" s="172" t="str">
        <f>IF('MS-Chieu'!AA8&lt;&gt;"",'MS-Chieu'!AA8,"")</f>
        <v/>
      </c>
      <c r="AB9" s="172" t="str">
        <f>IF('MS-Chieu'!AB8&lt;&gt;"",'MS-Chieu'!AB8,"")</f>
        <v/>
      </c>
      <c r="AC9" s="172" t="str">
        <f>IF('MS-Chieu'!AC8&lt;&gt;"",'MS-Chieu'!AC8,"")</f>
        <v/>
      </c>
      <c r="AD9" s="172" t="str">
        <f>IF('MS-Chieu'!AD8&lt;&gt;"",'MS-Chieu'!AD8,"")</f>
        <v/>
      </c>
      <c r="AE9" s="172" t="str">
        <f>IF('MS-Chieu'!AE8&lt;&gt;"",'MS-Chieu'!AE8,"")</f>
        <v/>
      </c>
      <c r="AF9" s="172" t="str">
        <f>IF('MS-Chieu'!AF8&lt;&gt;"",'MS-Chieu'!AF8,"")</f>
        <v/>
      </c>
      <c r="AG9" s="172" t="str">
        <f>IF('MS-Chieu'!AG8&lt;&gt;"",'MS-Chieu'!AG8,"")</f>
        <v/>
      </c>
      <c r="AH9" s="172" t="str">
        <f>IF('MS-Chieu'!AH8&lt;&gt;"",'MS-Chieu'!AH8,"")</f>
        <v/>
      </c>
      <c r="AI9" s="217" t="s">
        <v>60</v>
      </c>
      <c r="AJ9" s="218"/>
      <c r="AK9" s="177"/>
      <c r="AL9" s="177"/>
      <c r="AM9" s="178"/>
    </row>
    <row r="10" spans="1:45" ht="15.6" customHeight="1" x14ac:dyDescent="0.25">
      <c r="A10" s="97"/>
      <c r="B10" s="171">
        <v>4</v>
      </c>
      <c r="C10" s="172" t="str">
        <f>IF('MS-Chieu'!C9&lt;&gt;"",'MS-Chieu'!C9,"")</f>
        <v/>
      </c>
      <c r="D10" s="172" t="str">
        <f>IF('MS-Chieu'!D9&lt;&gt;"",'MS-Chieu'!D9,"")</f>
        <v/>
      </c>
      <c r="E10" s="172" t="str">
        <f>IF('MS-Chieu'!E9&lt;&gt;"",'MS-Chieu'!E9,"")</f>
        <v/>
      </c>
      <c r="F10" s="172" t="str">
        <f>IF('MS-Chieu'!F9&lt;&gt;"",'MS-Chieu'!F9,"")</f>
        <v/>
      </c>
      <c r="G10" s="172" t="str">
        <f>IF('MS-Chieu'!G9&lt;&gt;"",'MS-Chieu'!G9,"")</f>
        <v/>
      </c>
      <c r="H10" s="172" t="str">
        <f>IF('MS-Chieu'!H9&lt;&gt;"",'MS-Chieu'!H9,"")</f>
        <v/>
      </c>
      <c r="I10" s="172" t="str">
        <f>IF('MS-Chieu'!I9&lt;&gt;"",'MS-Chieu'!I9,"")</f>
        <v/>
      </c>
      <c r="J10" s="172" t="str">
        <f>IF('MS-Chieu'!J9&lt;&gt;"",'MS-Chieu'!J9,"")</f>
        <v/>
      </c>
      <c r="K10" s="172" t="str">
        <f>IF('MS-Chieu'!K9&lt;&gt;"",'MS-Chieu'!K9,"")</f>
        <v/>
      </c>
      <c r="L10" s="172" t="str">
        <f>IF('MS-Chieu'!L9&lt;&gt;"",'MS-Chieu'!L9,"")</f>
        <v/>
      </c>
      <c r="M10" s="172" t="str">
        <f>IF('MS-Chieu'!M9&lt;&gt;"",'MS-Chieu'!M9,"")</f>
        <v/>
      </c>
      <c r="N10" s="172" t="str">
        <f>IF('MS-Chieu'!N9&lt;&gt;"",'MS-Chieu'!N9,"")</f>
        <v/>
      </c>
      <c r="O10" s="172" t="str">
        <f>IF('MS-Chieu'!O9&lt;&gt;"",'MS-Chieu'!O9,"")</f>
        <v/>
      </c>
      <c r="P10" s="172" t="str">
        <f>IF('MS-Chieu'!P9&lt;&gt;"",'MS-Chieu'!P9,"")</f>
        <v/>
      </c>
      <c r="Q10" s="172" t="str">
        <f>IF('MS-Chieu'!Q9&lt;&gt;"",'MS-Chieu'!Q9,"")</f>
        <v/>
      </c>
      <c r="R10" s="172" t="str">
        <f>IF('MS-Chieu'!R9&lt;&gt;"",'MS-Chieu'!R9,"")</f>
        <v/>
      </c>
      <c r="S10" s="173" t="str">
        <f>IF('MS-Chieu'!S9&lt;&gt;"",'MS-Chieu'!S9,"")</f>
        <v/>
      </c>
      <c r="T10" s="174" t="str">
        <f>IF('MS-Chieu'!T9&lt;&gt;"",'MS-Chieu'!T9,"")</f>
        <v/>
      </c>
      <c r="U10" s="172" t="str">
        <f>IF('MS-Chieu'!U9&lt;&gt;"",'MS-Chieu'!U9,"")</f>
        <v/>
      </c>
      <c r="V10" s="172" t="str">
        <f>IF('MS-Chieu'!V9&lt;&gt;"",'MS-Chieu'!V9,"")</f>
        <v/>
      </c>
      <c r="W10" s="172" t="str">
        <f>IF('MS-Chieu'!W9&lt;&gt;"",'MS-Chieu'!W9,"")</f>
        <v/>
      </c>
      <c r="X10" s="172" t="str">
        <f>IF('MS-Chieu'!X9&lt;&gt;"",'MS-Chieu'!X9,"")</f>
        <v/>
      </c>
      <c r="Y10" s="172" t="str">
        <f>IF('MS-Chieu'!Y9&lt;&gt;"",'MS-Chieu'!Y9,"")</f>
        <v/>
      </c>
      <c r="Z10" s="172" t="str">
        <f>IF('MS-Chieu'!Z9&lt;&gt;"",'MS-Chieu'!Z9,"")</f>
        <v/>
      </c>
      <c r="AA10" s="172" t="str">
        <f>IF('MS-Chieu'!AA9&lt;&gt;"",'MS-Chieu'!AA9,"")</f>
        <v/>
      </c>
      <c r="AB10" s="172" t="str">
        <f>IF('MS-Chieu'!AB9&lt;&gt;"",'MS-Chieu'!AB9,"")</f>
        <v/>
      </c>
      <c r="AC10" s="172" t="str">
        <f>IF('MS-Chieu'!AC9&lt;&gt;"",'MS-Chieu'!AC9,"")</f>
        <v/>
      </c>
      <c r="AD10" s="172" t="str">
        <f>IF('MS-Chieu'!AD9&lt;&gt;"",'MS-Chieu'!AD9,"")</f>
        <v/>
      </c>
      <c r="AE10" s="172" t="str">
        <f>IF('MS-Chieu'!AE9&lt;&gt;"",'MS-Chieu'!AE9,"")</f>
        <v/>
      </c>
      <c r="AF10" s="172" t="str">
        <f>IF('MS-Chieu'!AF9&lt;&gt;"",'MS-Chieu'!AF9,"")</f>
        <v/>
      </c>
      <c r="AG10" s="172" t="str">
        <f>IF('MS-Chieu'!AG9&lt;&gt;"",'MS-Chieu'!AG9,"")</f>
        <v/>
      </c>
      <c r="AH10" s="172" t="str">
        <f>IF('MS-Chieu'!AH9&lt;&gt;"",'MS-Chieu'!AH9,"")</f>
        <v/>
      </c>
      <c r="AI10" s="217" t="s">
        <v>61</v>
      </c>
      <c r="AJ10" s="218"/>
      <c r="AK10" s="177"/>
      <c r="AL10" s="177"/>
      <c r="AM10" s="178"/>
    </row>
    <row r="11" spans="1:45" ht="15.6" customHeight="1" thickBot="1" x14ac:dyDescent="0.3">
      <c r="A11" s="101"/>
      <c r="B11" s="179">
        <v>5</v>
      </c>
      <c r="C11" s="180" t="str">
        <f>IF('MS-Chieu'!C10&lt;&gt;"",'MS-Chieu'!C10,"")</f>
        <v/>
      </c>
      <c r="D11" s="180" t="str">
        <f>IF('MS-Chieu'!D10&lt;&gt;"",'MS-Chieu'!D10,"")</f>
        <v/>
      </c>
      <c r="E11" s="180" t="str">
        <f>IF('MS-Chieu'!E10&lt;&gt;"",'MS-Chieu'!E10,"")</f>
        <v/>
      </c>
      <c r="F11" s="180" t="str">
        <f>IF('MS-Chieu'!F10&lt;&gt;"",'MS-Chieu'!F10,"")</f>
        <v/>
      </c>
      <c r="G11" s="180" t="str">
        <f>IF('MS-Chieu'!G10&lt;&gt;"",'MS-Chieu'!G10,"")</f>
        <v/>
      </c>
      <c r="H11" s="180" t="str">
        <f>IF('MS-Chieu'!H10&lt;&gt;"",'MS-Chieu'!H10,"")</f>
        <v/>
      </c>
      <c r="I11" s="180" t="str">
        <f>IF('MS-Chieu'!I10&lt;&gt;"",'MS-Chieu'!I10,"")</f>
        <v/>
      </c>
      <c r="J11" s="180" t="str">
        <f>IF('MS-Chieu'!J10&lt;&gt;"",'MS-Chieu'!J10,"")</f>
        <v/>
      </c>
      <c r="K11" s="180" t="str">
        <f>IF('MS-Chieu'!K10&lt;&gt;"",'MS-Chieu'!K10,"")</f>
        <v/>
      </c>
      <c r="L11" s="180" t="str">
        <f>IF('MS-Chieu'!L10&lt;&gt;"",'MS-Chieu'!L10,"")</f>
        <v/>
      </c>
      <c r="M11" s="180" t="str">
        <f>IF('MS-Chieu'!M10&lt;&gt;"",'MS-Chieu'!M10,"")</f>
        <v/>
      </c>
      <c r="N11" s="180" t="str">
        <f>IF('MS-Chieu'!N10&lt;&gt;"",'MS-Chieu'!N10,"")</f>
        <v/>
      </c>
      <c r="O11" s="180" t="str">
        <f>IF('MS-Chieu'!O10&lt;&gt;"",'MS-Chieu'!O10,"")</f>
        <v/>
      </c>
      <c r="P11" s="180" t="str">
        <f>IF('MS-Chieu'!P10&lt;&gt;"",'MS-Chieu'!P10,"")</f>
        <v/>
      </c>
      <c r="Q11" s="180" t="str">
        <f>IF('MS-Chieu'!Q10&lt;&gt;"",'MS-Chieu'!Q10,"")</f>
        <v/>
      </c>
      <c r="R11" s="180" t="str">
        <f>IF('MS-Chieu'!R10&lt;&gt;"",'MS-Chieu'!R10,"")</f>
        <v/>
      </c>
      <c r="S11" s="181" t="str">
        <f>IF('MS-Chieu'!S10&lt;&gt;"",'MS-Chieu'!S10,"")</f>
        <v/>
      </c>
      <c r="T11" s="182" t="str">
        <f>IF('MS-Chieu'!T10&lt;&gt;"",'MS-Chieu'!T10,"")</f>
        <v/>
      </c>
      <c r="U11" s="180" t="str">
        <f>IF('MS-Chieu'!U10&lt;&gt;"",'MS-Chieu'!U10,"")</f>
        <v/>
      </c>
      <c r="V11" s="180" t="str">
        <f>IF('MS-Chieu'!V10&lt;&gt;"",'MS-Chieu'!V10,"")</f>
        <v/>
      </c>
      <c r="W11" s="180" t="str">
        <f>IF('MS-Chieu'!W10&lt;&gt;"",'MS-Chieu'!W10,"")</f>
        <v/>
      </c>
      <c r="X11" s="180" t="str">
        <f>IF('MS-Chieu'!X10&lt;&gt;"",'MS-Chieu'!X10,"")</f>
        <v/>
      </c>
      <c r="Y11" s="180" t="str">
        <f>IF('MS-Chieu'!Y10&lt;&gt;"",'MS-Chieu'!Y10,"")</f>
        <v/>
      </c>
      <c r="Z11" s="180" t="str">
        <f>IF('MS-Chieu'!Z10&lt;&gt;"",'MS-Chieu'!Z10,"")</f>
        <v/>
      </c>
      <c r="AA11" s="180" t="str">
        <f>IF('MS-Chieu'!AA10&lt;&gt;"",'MS-Chieu'!AA10,"")</f>
        <v/>
      </c>
      <c r="AB11" s="180" t="str">
        <f>IF('MS-Chieu'!AB10&lt;&gt;"",'MS-Chieu'!AB10,"")</f>
        <v/>
      </c>
      <c r="AC11" s="180" t="str">
        <f>IF('MS-Chieu'!AC10&lt;&gt;"",'MS-Chieu'!AC10,"")</f>
        <v/>
      </c>
      <c r="AD11" s="180" t="str">
        <f>IF('MS-Chieu'!AD10&lt;&gt;"",'MS-Chieu'!AD10,"")</f>
        <v/>
      </c>
      <c r="AE11" s="180" t="str">
        <f>IF('MS-Chieu'!AE10&lt;&gt;"",'MS-Chieu'!AE10,"")</f>
        <v/>
      </c>
      <c r="AF11" s="180" t="str">
        <f>IF('MS-Chieu'!AF10&lt;&gt;"",'MS-Chieu'!AF10,"")</f>
        <v/>
      </c>
      <c r="AG11" s="180" t="str">
        <f>IF('MS-Chieu'!AG10&lt;&gt;"",'MS-Chieu'!AG10,"")</f>
        <v/>
      </c>
      <c r="AH11" s="180" t="str">
        <f>IF('MS-Chieu'!AH10&lt;&gt;"",'MS-Chieu'!AH10,"")</f>
        <v/>
      </c>
      <c r="AI11" s="217" t="s">
        <v>62</v>
      </c>
      <c r="AJ11" s="218"/>
      <c r="AK11" s="177"/>
      <c r="AL11" s="177"/>
      <c r="AM11" s="178"/>
    </row>
    <row r="12" spans="1:45" ht="15.6" customHeight="1" thickTop="1" x14ac:dyDescent="0.25">
      <c r="A12" s="90"/>
      <c r="B12" s="183">
        <v>1</v>
      </c>
      <c r="C12" s="184" t="str">
        <f>IF('MS-Chieu'!C11&lt;&gt;"",'MS-Chieu'!C11,"")</f>
        <v/>
      </c>
      <c r="D12" s="184" t="str">
        <f>IF('MS-Chieu'!D11&lt;&gt;"",'MS-Chieu'!D11,"")</f>
        <v/>
      </c>
      <c r="E12" s="184" t="str">
        <f>IF('MS-Chieu'!E11&lt;&gt;"",'MS-Chieu'!E11,"")</f>
        <v/>
      </c>
      <c r="F12" s="184" t="str">
        <f>IF('MS-Chieu'!F11&lt;&gt;"",'MS-Chieu'!F11,"")</f>
        <v/>
      </c>
      <c r="G12" s="184" t="str">
        <f>IF('MS-Chieu'!G11&lt;&gt;"",'MS-Chieu'!G11,"")</f>
        <v/>
      </c>
      <c r="H12" s="184" t="str">
        <f>IF('MS-Chieu'!H11&lt;&gt;"",'MS-Chieu'!H11,"")</f>
        <v/>
      </c>
      <c r="I12" s="184" t="str">
        <f>IF('MS-Chieu'!I11&lt;&gt;"",'MS-Chieu'!I11,"")</f>
        <v/>
      </c>
      <c r="J12" s="184" t="str">
        <f>IF('MS-Chieu'!J11&lt;&gt;"",'MS-Chieu'!J11,"")</f>
        <v/>
      </c>
      <c r="K12" s="184" t="str">
        <f>IF('MS-Chieu'!K11&lt;&gt;"",'MS-Chieu'!K11,"")</f>
        <v/>
      </c>
      <c r="L12" s="184" t="str">
        <f>IF('MS-Chieu'!L11&lt;&gt;"",'MS-Chieu'!L11,"")</f>
        <v/>
      </c>
      <c r="M12" s="184" t="str">
        <f>IF('MS-Chieu'!M11&lt;&gt;"",'MS-Chieu'!M11,"")</f>
        <v/>
      </c>
      <c r="N12" s="184" t="str">
        <f>IF('MS-Chieu'!N11&lt;&gt;"",'MS-Chieu'!N11,"")</f>
        <v/>
      </c>
      <c r="O12" s="184" t="str">
        <f>IF('MS-Chieu'!O11&lt;&gt;"",'MS-Chieu'!O11,"")</f>
        <v/>
      </c>
      <c r="P12" s="184" t="str">
        <f>IF('MS-Chieu'!P11&lt;&gt;"",'MS-Chieu'!P11,"")</f>
        <v/>
      </c>
      <c r="Q12" s="184" t="str">
        <f>IF('MS-Chieu'!Q11&lt;&gt;"",'MS-Chieu'!Q11,"")</f>
        <v/>
      </c>
      <c r="R12" s="184" t="str">
        <f>IF('MS-Chieu'!R11&lt;&gt;"",'MS-Chieu'!R11,"")</f>
        <v/>
      </c>
      <c r="S12" s="185" t="str">
        <f>IF('MS-Chieu'!S11&lt;&gt;"",'MS-Chieu'!S11,"")</f>
        <v/>
      </c>
      <c r="T12" s="186" t="str">
        <f>IF('MS-Chieu'!T11&lt;&gt;"",'MS-Chieu'!T11,"")</f>
        <v/>
      </c>
      <c r="U12" s="184" t="str">
        <f>IF('MS-Chieu'!U11&lt;&gt;"",'MS-Chieu'!U11,"")</f>
        <v/>
      </c>
      <c r="V12" s="184" t="str">
        <f>IF('MS-Chieu'!V11&lt;&gt;"",'MS-Chieu'!V11,"")</f>
        <v/>
      </c>
      <c r="W12" s="184" t="str">
        <f>IF('MS-Chieu'!W11&lt;&gt;"",'MS-Chieu'!W11,"")</f>
        <v/>
      </c>
      <c r="X12" s="184" t="str">
        <f>IF('MS-Chieu'!X11&lt;&gt;"",'MS-Chieu'!X11,"")</f>
        <v/>
      </c>
      <c r="Y12" s="184" t="str">
        <f>IF('MS-Chieu'!Y11&lt;&gt;"",'MS-Chieu'!Y11,"")</f>
        <v/>
      </c>
      <c r="Z12" s="184" t="str">
        <f>IF('MS-Chieu'!Z11&lt;&gt;"",'MS-Chieu'!Z11,"")</f>
        <v/>
      </c>
      <c r="AA12" s="184" t="str">
        <f>IF('MS-Chieu'!AA11&lt;&gt;"",'MS-Chieu'!AA11,"")</f>
        <v/>
      </c>
      <c r="AB12" s="184" t="str">
        <f>IF('MS-Chieu'!AB11&lt;&gt;"",'MS-Chieu'!AB11,"")</f>
        <v/>
      </c>
      <c r="AC12" s="184" t="str">
        <f>IF('MS-Chieu'!AC11&lt;&gt;"",'MS-Chieu'!AC11,"")</f>
        <v/>
      </c>
      <c r="AD12" s="184" t="str">
        <f>IF('MS-Chieu'!AD11&lt;&gt;"",'MS-Chieu'!AD11,"")</f>
        <v/>
      </c>
      <c r="AE12" s="184" t="str">
        <f>IF('MS-Chieu'!AE11&lt;&gt;"",'MS-Chieu'!AE11,"")</f>
        <v/>
      </c>
      <c r="AF12" s="184" t="str">
        <f>IF('MS-Chieu'!AF11&lt;&gt;"",'MS-Chieu'!AF11,"")</f>
        <v/>
      </c>
      <c r="AG12" s="184" t="str">
        <f>IF('MS-Chieu'!AG11&lt;&gt;"",'MS-Chieu'!AG11,"")</f>
        <v/>
      </c>
      <c r="AH12" s="184" t="str">
        <f>IF('MS-Chieu'!AH11&lt;&gt;"",'MS-Chieu'!AH11,"")</f>
        <v/>
      </c>
      <c r="AI12" s="217" t="s">
        <v>63</v>
      </c>
      <c r="AJ12" s="218"/>
      <c r="AK12" s="177"/>
      <c r="AL12" s="177"/>
      <c r="AM12" s="178"/>
    </row>
    <row r="13" spans="1:45" ht="15.6" customHeight="1" x14ac:dyDescent="0.25">
      <c r="A13" s="97"/>
      <c r="B13" s="171">
        <v>2</v>
      </c>
      <c r="C13" s="172" t="str">
        <f>IF('MS-Chieu'!C12&lt;&gt;"",'MS-Chieu'!C12,"")</f>
        <v/>
      </c>
      <c r="D13" s="172" t="str">
        <f>IF('MS-Chieu'!D12&lt;&gt;"",'MS-Chieu'!D12,"")</f>
        <v/>
      </c>
      <c r="E13" s="172" t="str">
        <f>IF('MS-Chieu'!E12&lt;&gt;"",'MS-Chieu'!E12,"")</f>
        <v/>
      </c>
      <c r="F13" s="172" t="str">
        <f>IF('MS-Chieu'!F12&lt;&gt;"",'MS-Chieu'!F12,"")</f>
        <v/>
      </c>
      <c r="G13" s="172" t="str">
        <f>IF('MS-Chieu'!G12&lt;&gt;"",'MS-Chieu'!G12,"")</f>
        <v/>
      </c>
      <c r="H13" s="172" t="str">
        <f>IF('MS-Chieu'!H12&lt;&gt;"",'MS-Chieu'!H12,"")</f>
        <v/>
      </c>
      <c r="I13" s="172" t="str">
        <f>IF('MS-Chieu'!I12&lt;&gt;"",'MS-Chieu'!I12,"")</f>
        <v/>
      </c>
      <c r="J13" s="172" t="str">
        <f>IF('MS-Chieu'!J12&lt;&gt;"",'MS-Chieu'!J12,"")</f>
        <v/>
      </c>
      <c r="K13" s="172" t="str">
        <f>IF('MS-Chieu'!K12&lt;&gt;"",'MS-Chieu'!K12,"")</f>
        <v/>
      </c>
      <c r="L13" s="172" t="str">
        <f>IF('MS-Chieu'!L12&lt;&gt;"",'MS-Chieu'!L12,"")</f>
        <v/>
      </c>
      <c r="M13" s="172" t="str">
        <f>IF('MS-Chieu'!M12&lt;&gt;"",'MS-Chieu'!M12,"")</f>
        <v/>
      </c>
      <c r="N13" s="172" t="str">
        <f>IF('MS-Chieu'!N12&lt;&gt;"",'MS-Chieu'!N12,"")</f>
        <v/>
      </c>
      <c r="O13" s="172" t="str">
        <f>IF('MS-Chieu'!O12&lt;&gt;"",'MS-Chieu'!O12,"")</f>
        <v/>
      </c>
      <c r="P13" s="172" t="str">
        <f>IF('MS-Chieu'!P12&lt;&gt;"",'MS-Chieu'!P12,"")</f>
        <v/>
      </c>
      <c r="Q13" s="172" t="str">
        <f>IF('MS-Chieu'!Q12&lt;&gt;"",'MS-Chieu'!Q12,"")</f>
        <v/>
      </c>
      <c r="R13" s="172" t="str">
        <f>IF('MS-Chieu'!R12&lt;&gt;"",'MS-Chieu'!R12,"")</f>
        <v/>
      </c>
      <c r="S13" s="173" t="str">
        <f>IF('MS-Chieu'!S12&lt;&gt;"",'MS-Chieu'!S12,"")</f>
        <v/>
      </c>
      <c r="T13" s="174" t="str">
        <f>IF('MS-Chieu'!T12&lt;&gt;"",'MS-Chieu'!T12,"")</f>
        <v/>
      </c>
      <c r="U13" s="172" t="str">
        <f>IF('MS-Chieu'!U12&lt;&gt;"",'MS-Chieu'!U12,"")</f>
        <v/>
      </c>
      <c r="V13" s="172" t="str">
        <f>IF('MS-Chieu'!V12&lt;&gt;"",'MS-Chieu'!V12,"")</f>
        <v/>
      </c>
      <c r="W13" s="172" t="str">
        <f>IF('MS-Chieu'!W12&lt;&gt;"",'MS-Chieu'!W12,"")</f>
        <v/>
      </c>
      <c r="X13" s="172" t="str">
        <f>IF('MS-Chieu'!X12&lt;&gt;"",'MS-Chieu'!X12,"")</f>
        <v/>
      </c>
      <c r="Y13" s="172" t="str">
        <f>IF('MS-Chieu'!Y12&lt;&gt;"",'MS-Chieu'!Y12,"")</f>
        <v/>
      </c>
      <c r="Z13" s="172" t="str">
        <f>IF('MS-Chieu'!Z12&lt;&gt;"",'MS-Chieu'!Z12,"")</f>
        <v/>
      </c>
      <c r="AA13" s="172" t="str">
        <f>IF('MS-Chieu'!AA12&lt;&gt;"",'MS-Chieu'!AA12,"")</f>
        <v/>
      </c>
      <c r="AB13" s="172" t="str">
        <f>IF('MS-Chieu'!AB12&lt;&gt;"",'MS-Chieu'!AB12,"")</f>
        <v/>
      </c>
      <c r="AC13" s="172" t="str">
        <f>IF('MS-Chieu'!AC12&lt;&gt;"",'MS-Chieu'!AC12,"")</f>
        <v/>
      </c>
      <c r="AD13" s="172" t="str">
        <f>IF('MS-Chieu'!AD12&lt;&gt;"",'MS-Chieu'!AD12,"")</f>
        <v/>
      </c>
      <c r="AE13" s="172" t="str">
        <f>IF('MS-Chieu'!AE12&lt;&gt;"",'MS-Chieu'!AE12,"")</f>
        <v/>
      </c>
      <c r="AF13" s="172" t="str">
        <f>IF('MS-Chieu'!AF12&lt;&gt;"",'MS-Chieu'!AF12,"")</f>
        <v/>
      </c>
      <c r="AG13" s="172" t="str">
        <f>IF('MS-Chieu'!AG12&lt;&gt;"",'MS-Chieu'!AG12,"")</f>
        <v/>
      </c>
      <c r="AH13" s="172" t="str">
        <f>IF('MS-Chieu'!AH12&lt;&gt;"",'MS-Chieu'!AH12,"")</f>
        <v/>
      </c>
      <c r="AI13" s="217" t="s">
        <v>64</v>
      </c>
      <c r="AJ13" s="218"/>
      <c r="AK13" s="177"/>
      <c r="AL13" s="177"/>
      <c r="AM13" s="178"/>
    </row>
    <row r="14" spans="1:45" ht="15.6" customHeight="1" x14ac:dyDescent="0.25">
      <c r="A14" s="100">
        <v>3</v>
      </c>
      <c r="B14" s="171">
        <v>3</v>
      </c>
      <c r="C14" s="172" t="str">
        <f>IF('MS-Chieu'!C13&lt;&gt;"",'MS-Chieu'!C13,"")</f>
        <v/>
      </c>
      <c r="D14" s="172" t="str">
        <f>IF('MS-Chieu'!D13&lt;&gt;"",'MS-Chieu'!D13,"")</f>
        <v/>
      </c>
      <c r="E14" s="172" t="str">
        <f>IF('MS-Chieu'!E13&lt;&gt;"",'MS-Chieu'!E13,"")</f>
        <v/>
      </c>
      <c r="F14" s="172" t="str">
        <f>IF('MS-Chieu'!F13&lt;&gt;"",'MS-Chieu'!F13,"")</f>
        <v/>
      </c>
      <c r="G14" s="172" t="str">
        <f>IF('MS-Chieu'!G13&lt;&gt;"",'MS-Chieu'!G13,"")</f>
        <v/>
      </c>
      <c r="H14" s="172" t="str">
        <f>IF('MS-Chieu'!H13&lt;&gt;"",'MS-Chieu'!H13,"")</f>
        <v/>
      </c>
      <c r="I14" s="172" t="str">
        <f>IF('MS-Chieu'!I13&lt;&gt;"",'MS-Chieu'!I13,"")</f>
        <v/>
      </c>
      <c r="J14" s="172" t="str">
        <f>IF('MS-Chieu'!J13&lt;&gt;"",'MS-Chieu'!J13,"")</f>
        <v/>
      </c>
      <c r="K14" s="172" t="str">
        <f>IF('MS-Chieu'!K13&lt;&gt;"",'MS-Chieu'!K13,"")</f>
        <v/>
      </c>
      <c r="L14" s="172" t="str">
        <f>IF('MS-Chieu'!L13&lt;&gt;"",'MS-Chieu'!L13,"")</f>
        <v/>
      </c>
      <c r="M14" s="172" t="str">
        <f>IF('MS-Chieu'!M13&lt;&gt;"",'MS-Chieu'!M13,"")</f>
        <v/>
      </c>
      <c r="N14" s="172" t="str">
        <f>IF('MS-Chieu'!N13&lt;&gt;"",'MS-Chieu'!N13,"")</f>
        <v/>
      </c>
      <c r="O14" s="172" t="str">
        <f>IF('MS-Chieu'!O13&lt;&gt;"",'MS-Chieu'!O13,"")</f>
        <v/>
      </c>
      <c r="P14" s="172" t="str">
        <f>IF('MS-Chieu'!P13&lt;&gt;"",'MS-Chieu'!P13,"")</f>
        <v/>
      </c>
      <c r="Q14" s="172" t="str">
        <f>IF('MS-Chieu'!Q13&lt;&gt;"",'MS-Chieu'!Q13,"")</f>
        <v/>
      </c>
      <c r="R14" s="172" t="str">
        <f>IF('MS-Chieu'!R13&lt;&gt;"",'MS-Chieu'!R13,"")</f>
        <v/>
      </c>
      <c r="S14" s="173" t="str">
        <f>IF('MS-Chieu'!S13&lt;&gt;"",'MS-Chieu'!S13,"")</f>
        <v/>
      </c>
      <c r="T14" s="174" t="str">
        <f>IF('MS-Chieu'!T13&lt;&gt;"",'MS-Chieu'!T13,"")</f>
        <v/>
      </c>
      <c r="U14" s="172" t="str">
        <f>IF('MS-Chieu'!U13&lt;&gt;"",'MS-Chieu'!U13,"")</f>
        <v/>
      </c>
      <c r="V14" s="172" t="str">
        <f>IF('MS-Chieu'!V13&lt;&gt;"",'MS-Chieu'!V13,"")</f>
        <v/>
      </c>
      <c r="W14" s="172" t="str">
        <f>IF('MS-Chieu'!W13&lt;&gt;"",'MS-Chieu'!W13,"")</f>
        <v/>
      </c>
      <c r="X14" s="172" t="str">
        <f>IF('MS-Chieu'!X13&lt;&gt;"",'MS-Chieu'!X13,"")</f>
        <v/>
      </c>
      <c r="Y14" s="172" t="str">
        <f>IF('MS-Chieu'!Y13&lt;&gt;"",'MS-Chieu'!Y13,"")</f>
        <v/>
      </c>
      <c r="Z14" s="172" t="str">
        <f>IF('MS-Chieu'!Z13&lt;&gt;"",'MS-Chieu'!Z13,"")</f>
        <v/>
      </c>
      <c r="AA14" s="172" t="str">
        <f>IF('MS-Chieu'!AA13&lt;&gt;"",'MS-Chieu'!AA13,"")</f>
        <v/>
      </c>
      <c r="AB14" s="172" t="str">
        <f>IF('MS-Chieu'!AB13&lt;&gt;"",'MS-Chieu'!AB13,"")</f>
        <v/>
      </c>
      <c r="AC14" s="172" t="str">
        <f>IF('MS-Chieu'!AC13&lt;&gt;"",'MS-Chieu'!AC13,"")</f>
        <v/>
      </c>
      <c r="AD14" s="172" t="str">
        <f>IF('MS-Chieu'!AD13&lt;&gt;"",'MS-Chieu'!AD13,"")</f>
        <v/>
      </c>
      <c r="AE14" s="172" t="str">
        <f>IF('MS-Chieu'!AE13&lt;&gt;"",'MS-Chieu'!AE13,"")</f>
        <v/>
      </c>
      <c r="AF14" s="172" t="str">
        <f>IF('MS-Chieu'!AF13&lt;&gt;"",'MS-Chieu'!AF13,"")</f>
        <v/>
      </c>
      <c r="AG14" s="172" t="str">
        <f>IF('MS-Chieu'!AG13&lt;&gt;"",'MS-Chieu'!AG13,"")</f>
        <v/>
      </c>
      <c r="AH14" s="172" t="str">
        <f>IF('MS-Chieu'!AH13&lt;&gt;"",'MS-Chieu'!AH13,"")</f>
        <v/>
      </c>
      <c r="AI14" s="217" t="s">
        <v>65</v>
      </c>
      <c r="AJ14" s="218"/>
      <c r="AK14" s="177"/>
      <c r="AL14" s="177"/>
      <c r="AM14" s="178"/>
    </row>
    <row r="15" spans="1:45" ht="15.6" customHeight="1" x14ac:dyDescent="0.25">
      <c r="A15" s="97"/>
      <c r="B15" s="171">
        <v>4</v>
      </c>
      <c r="C15" s="172" t="str">
        <f>IF('MS-Chieu'!C14&lt;&gt;"",'MS-Chieu'!C14,"")</f>
        <v/>
      </c>
      <c r="D15" s="172" t="str">
        <f>IF('MS-Chieu'!D14&lt;&gt;"",'MS-Chieu'!D14,"")</f>
        <v/>
      </c>
      <c r="E15" s="172" t="str">
        <f>IF('MS-Chieu'!E14&lt;&gt;"",'MS-Chieu'!E14,"")</f>
        <v/>
      </c>
      <c r="F15" s="172" t="str">
        <f>IF('MS-Chieu'!F14&lt;&gt;"",'MS-Chieu'!F14,"")</f>
        <v/>
      </c>
      <c r="G15" s="172" t="str">
        <f>IF('MS-Chieu'!G14&lt;&gt;"",'MS-Chieu'!G14,"")</f>
        <v/>
      </c>
      <c r="H15" s="172" t="str">
        <f>IF('MS-Chieu'!H14&lt;&gt;"",'MS-Chieu'!H14,"")</f>
        <v/>
      </c>
      <c r="I15" s="172" t="str">
        <f>IF('MS-Chieu'!I14&lt;&gt;"",'MS-Chieu'!I14,"")</f>
        <v/>
      </c>
      <c r="J15" s="172" t="str">
        <f>IF('MS-Chieu'!J14&lt;&gt;"",'MS-Chieu'!J14,"")</f>
        <v/>
      </c>
      <c r="K15" s="172" t="str">
        <f>IF('MS-Chieu'!K14&lt;&gt;"",'MS-Chieu'!K14,"")</f>
        <v/>
      </c>
      <c r="L15" s="172" t="str">
        <f>IF('MS-Chieu'!L14&lt;&gt;"",'MS-Chieu'!L14,"")</f>
        <v/>
      </c>
      <c r="M15" s="172" t="str">
        <f>IF('MS-Chieu'!M14&lt;&gt;"",'MS-Chieu'!M14,"")</f>
        <v/>
      </c>
      <c r="N15" s="172" t="str">
        <f>IF('MS-Chieu'!N14&lt;&gt;"",'MS-Chieu'!N14,"")</f>
        <v/>
      </c>
      <c r="O15" s="172" t="str">
        <f>IF('MS-Chieu'!O14&lt;&gt;"",'MS-Chieu'!O14,"")</f>
        <v/>
      </c>
      <c r="P15" s="172" t="str">
        <f>IF('MS-Chieu'!P14&lt;&gt;"",'MS-Chieu'!P14,"")</f>
        <v/>
      </c>
      <c r="Q15" s="172" t="str">
        <f>IF('MS-Chieu'!Q14&lt;&gt;"",'MS-Chieu'!Q14,"")</f>
        <v/>
      </c>
      <c r="R15" s="172" t="str">
        <f>IF('MS-Chieu'!R14&lt;&gt;"",'MS-Chieu'!R14,"")</f>
        <v/>
      </c>
      <c r="S15" s="173" t="str">
        <f>IF('MS-Chieu'!S14&lt;&gt;"",'MS-Chieu'!S14,"")</f>
        <v/>
      </c>
      <c r="T15" s="174" t="str">
        <f>IF('MS-Chieu'!T14&lt;&gt;"",'MS-Chieu'!T14,"")</f>
        <v/>
      </c>
      <c r="U15" s="172" t="str">
        <f>IF('MS-Chieu'!U14&lt;&gt;"",'MS-Chieu'!U14,"")</f>
        <v/>
      </c>
      <c r="V15" s="172" t="str">
        <f>IF('MS-Chieu'!V14&lt;&gt;"",'MS-Chieu'!V14,"")</f>
        <v/>
      </c>
      <c r="W15" s="172" t="str">
        <f>IF('MS-Chieu'!W14&lt;&gt;"",'MS-Chieu'!W14,"")</f>
        <v/>
      </c>
      <c r="X15" s="172" t="str">
        <f>IF('MS-Chieu'!X14&lt;&gt;"",'MS-Chieu'!X14,"")</f>
        <v/>
      </c>
      <c r="Y15" s="172" t="str">
        <f>IF('MS-Chieu'!Y14&lt;&gt;"",'MS-Chieu'!Y14,"")</f>
        <v/>
      </c>
      <c r="Z15" s="172" t="str">
        <f>IF('MS-Chieu'!Z14&lt;&gt;"",'MS-Chieu'!Z14,"")</f>
        <v/>
      </c>
      <c r="AA15" s="172" t="str">
        <f>IF('MS-Chieu'!AA14&lt;&gt;"",'MS-Chieu'!AA14,"")</f>
        <v/>
      </c>
      <c r="AB15" s="172" t="str">
        <f>IF('MS-Chieu'!AB14&lt;&gt;"",'MS-Chieu'!AB14,"")</f>
        <v/>
      </c>
      <c r="AC15" s="172" t="str">
        <f>IF('MS-Chieu'!AC14&lt;&gt;"",'MS-Chieu'!AC14,"")</f>
        <v/>
      </c>
      <c r="AD15" s="172" t="str">
        <f>IF('MS-Chieu'!AD14&lt;&gt;"",'MS-Chieu'!AD14,"")</f>
        <v/>
      </c>
      <c r="AE15" s="172" t="str">
        <f>IF('MS-Chieu'!AE14&lt;&gt;"",'MS-Chieu'!AE14,"")</f>
        <v/>
      </c>
      <c r="AF15" s="172" t="str">
        <f>IF('MS-Chieu'!AF14&lt;&gt;"",'MS-Chieu'!AF14,"")</f>
        <v/>
      </c>
      <c r="AG15" s="172" t="str">
        <f>IF('MS-Chieu'!AG14&lt;&gt;"",'MS-Chieu'!AG14,"")</f>
        <v/>
      </c>
      <c r="AH15" s="172" t="str">
        <f>IF('MS-Chieu'!AH14&lt;&gt;"",'MS-Chieu'!AH14,"")</f>
        <v/>
      </c>
      <c r="AI15" s="217"/>
      <c r="AJ15" s="218"/>
      <c r="AK15" s="177"/>
      <c r="AL15" s="177"/>
      <c r="AM15" s="178"/>
    </row>
    <row r="16" spans="1:45" ht="15.6" customHeight="1" thickBot="1" x14ac:dyDescent="0.3">
      <c r="A16" s="101"/>
      <c r="B16" s="179">
        <v>5</v>
      </c>
      <c r="C16" s="180" t="str">
        <f>IF('MS-Chieu'!C15&lt;&gt;"",'MS-Chieu'!C15,"")</f>
        <v/>
      </c>
      <c r="D16" s="180" t="str">
        <f>IF('MS-Chieu'!D15&lt;&gt;"",'MS-Chieu'!D15,"")</f>
        <v/>
      </c>
      <c r="E16" s="180" t="str">
        <f>IF('MS-Chieu'!E15&lt;&gt;"",'MS-Chieu'!E15,"")</f>
        <v/>
      </c>
      <c r="F16" s="180" t="str">
        <f>IF('MS-Chieu'!F15&lt;&gt;"",'MS-Chieu'!F15,"")</f>
        <v/>
      </c>
      <c r="G16" s="180" t="str">
        <f>IF('MS-Chieu'!G15&lt;&gt;"",'MS-Chieu'!G15,"")</f>
        <v/>
      </c>
      <c r="H16" s="180" t="str">
        <f>IF('MS-Chieu'!H15&lt;&gt;"",'MS-Chieu'!H15,"")</f>
        <v/>
      </c>
      <c r="I16" s="180" t="str">
        <f>IF('MS-Chieu'!I15&lt;&gt;"",'MS-Chieu'!I15,"")</f>
        <v/>
      </c>
      <c r="J16" s="180" t="str">
        <f>IF('MS-Chieu'!J15&lt;&gt;"",'MS-Chieu'!J15,"")</f>
        <v/>
      </c>
      <c r="K16" s="180" t="str">
        <f>IF('MS-Chieu'!K15&lt;&gt;"",'MS-Chieu'!K15,"")</f>
        <v/>
      </c>
      <c r="L16" s="180" t="str">
        <f>IF('MS-Chieu'!L15&lt;&gt;"",'MS-Chieu'!L15,"")</f>
        <v/>
      </c>
      <c r="M16" s="180" t="str">
        <f>IF('MS-Chieu'!M15&lt;&gt;"",'MS-Chieu'!M15,"")</f>
        <v/>
      </c>
      <c r="N16" s="180" t="str">
        <f>IF('MS-Chieu'!N15&lt;&gt;"",'MS-Chieu'!N15,"")</f>
        <v/>
      </c>
      <c r="O16" s="180" t="str">
        <f>IF('MS-Chieu'!O15&lt;&gt;"",'MS-Chieu'!O15,"")</f>
        <v/>
      </c>
      <c r="P16" s="180" t="str">
        <f>IF('MS-Chieu'!P15&lt;&gt;"",'MS-Chieu'!P15,"")</f>
        <v/>
      </c>
      <c r="Q16" s="180" t="str">
        <f>IF('MS-Chieu'!Q15&lt;&gt;"",'MS-Chieu'!Q15,"")</f>
        <v/>
      </c>
      <c r="R16" s="180" t="str">
        <f>IF('MS-Chieu'!R15&lt;&gt;"",'MS-Chieu'!R15,"")</f>
        <v/>
      </c>
      <c r="S16" s="181" t="str">
        <f>IF('MS-Chieu'!S15&lt;&gt;"",'MS-Chieu'!S15,"")</f>
        <v/>
      </c>
      <c r="T16" s="182" t="str">
        <f>IF('MS-Chieu'!T15&lt;&gt;"",'MS-Chieu'!T15,"")</f>
        <v/>
      </c>
      <c r="U16" s="180" t="str">
        <f>IF('MS-Chieu'!U15&lt;&gt;"",'MS-Chieu'!U15,"")</f>
        <v/>
      </c>
      <c r="V16" s="180" t="str">
        <f>IF('MS-Chieu'!V15&lt;&gt;"",'MS-Chieu'!V15,"")</f>
        <v/>
      </c>
      <c r="W16" s="180" t="str">
        <f>IF('MS-Chieu'!W15&lt;&gt;"",'MS-Chieu'!W15,"")</f>
        <v/>
      </c>
      <c r="X16" s="180" t="str">
        <f>IF('MS-Chieu'!X15&lt;&gt;"",'MS-Chieu'!X15,"")</f>
        <v/>
      </c>
      <c r="Y16" s="180" t="str">
        <f>IF('MS-Chieu'!Y15&lt;&gt;"",'MS-Chieu'!Y15,"")</f>
        <v/>
      </c>
      <c r="Z16" s="180" t="str">
        <f>IF('MS-Chieu'!Z15&lt;&gt;"",'MS-Chieu'!Z15,"")</f>
        <v/>
      </c>
      <c r="AA16" s="180" t="str">
        <f>IF('MS-Chieu'!AA15&lt;&gt;"",'MS-Chieu'!AA15,"")</f>
        <v/>
      </c>
      <c r="AB16" s="180" t="str">
        <f>IF('MS-Chieu'!AB15&lt;&gt;"",'MS-Chieu'!AB15,"")</f>
        <v/>
      </c>
      <c r="AC16" s="180" t="str">
        <f>IF('MS-Chieu'!AC15&lt;&gt;"",'MS-Chieu'!AC15,"")</f>
        <v/>
      </c>
      <c r="AD16" s="180" t="str">
        <f>IF('MS-Chieu'!AD15&lt;&gt;"",'MS-Chieu'!AD15,"")</f>
        <v/>
      </c>
      <c r="AE16" s="180" t="str">
        <f>IF('MS-Chieu'!AE15&lt;&gt;"",'MS-Chieu'!AE15,"")</f>
        <v/>
      </c>
      <c r="AF16" s="180" t="str">
        <f>IF('MS-Chieu'!AF15&lt;&gt;"",'MS-Chieu'!AF15,"")</f>
        <v/>
      </c>
      <c r="AG16" s="180" t="str">
        <f>IF('MS-Chieu'!AG15&lt;&gt;"",'MS-Chieu'!AG15,"")</f>
        <v/>
      </c>
      <c r="AH16" s="180" t="str">
        <f>IF('MS-Chieu'!AH15&lt;&gt;"",'MS-Chieu'!AH15,"")</f>
        <v/>
      </c>
      <c r="AI16" s="217"/>
      <c r="AJ16" s="218"/>
      <c r="AK16" s="177"/>
      <c r="AL16" s="177"/>
      <c r="AM16" s="178"/>
    </row>
    <row r="17" spans="1:39" ht="15.6" customHeight="1" thickTop="1" x14ac:dyDescent="0.25">
      <c r="A17" s="90"/>
      <c r="B17" s="183">
        <v>1</v>
      </c>
      <c r="C17" s="184" t="str">
        <f>IF('MS-Chieu'!C16&lt;&gt;"",'MS-Chieu'!C16,"")</f>
        <v/>
      </c>
      <c r="D17" s="184" t="str">
        <f>IF('MS-Chieu'!D16&lt;&gt;"",'MS-Chieu'!D16,"")</f>
        <v/>
      </c>
      <c r="E17" s="184" t="str">
        <f>IF('MS-Chieu'!E16&lt;&gt;"",'MS-Chieu'!E16,"")</f>
        <v/>
      </c>
      <c r="F17" s="184" t="str">
        <f>IF('MS-Chieu'!F16&lt;&gt;"",'MS-Chieu'!F16,"")</f>
        <v/>
      </c>
      <c r="G17" s="184" t="str">
        <f>IF('MS-Chieu'!G16&lt;&gt;"",'MS-Chieu'!G16,"")</f>
        <v/>
      </c>
      <c r="H17" s="184" t="str">
        <f>IF('MS-Chieu'!H16&lt;&gt;"",'MS-Chieu'!H16,"")</f>
        <v/>
      </c>
      <c r="I17" s="184" t="str">
        <f>IF('MS-Chieu'!I16&lt;&gt;"",'MS-Chieu'!I16,"")</f>
        <v/>
      </c>
      <c r="J17" s="184" t="str">
        <f>IF('MS-Chieu'!J16&lt;&gt;"",'MS-Chieu'!J16,"")</f>
        <v/>
      </c>
      <c r="K17" s="184" t="str">
        <f>IF('MS-Chieu'!K16&lt;&gt;"",'MS-Chieu'!K16,"")</f>
        <v/>
      </c>
      <c r="L17" s="184" t="str">
        <f>IF('MS-Chieu'!L16&lt;&gt;"",'MS-Chieu'!L16,"")</f>
        <v/>
      </c>
      <c r="M17" s="184" t="str">
        <f>IF('MS-Chieu'!M16&lt;&gt;"",'MS-Chieu'!M16,"")</f>
        <v/>
      </c>
      <c r="N17" s="184" t="str">
        <f>IF('MS-Chieu'!N16&lt;&gt;"",'MS-Chieu'!N16,"")</f>
        <v/>
      </c>
      <c r="O17" s="184" t="str">
        <f>IF('MS-Chieu'!O16&lt;&gt;"",'MS-Chieu'!O16,"")</f>
        <v/>
      </c>
      <c r="P17" s="184" t="str">
        <f>IF('MS-Chieu'!P16&lt;&gt;"",'MS-Chieu'!P16,"")</f>
        <v/>
      </c>
      <c r="Q17" s="184" t="str">
        <f>IF('MS-Chieu'!Q16&lt;&gt;"",'MS-Chieu'!Q16,"")</f>
        <v/>
      </c>
      <c r="R17" s="184" t="str">
        <f>IF('MS-Chieu'!R16&lt;&gt;"",'MS-Chieu'!R16,"")</f>
        <v/>
      </c>
      <c r="S17" s="185" t="str">
        <f>IF('MS-Chieu'!S16&lt;&gt;"",'MS-Chieu'!S16,"")</f>
        <v/>
      </c>
      <c r="T17" s="186" t="str">
        <f>IF('MS-Chieu'!T16&lt;&gt;"",'MS-Chieu'!T16,"")</f>
        <v/>
      </c>
      <c r="U17" s="184" t="str">
        <f>IF('MS-Chieu'!U16&lt;&gt;"",'MS-Chieu'!U16,"")</f>
        <v/>
      </c>
      <c r="V17" s="184" t="str">
        <f>IF('MS-Chieu'!V16&lt;&gt;"",'MS-Chieu'!V16,"")</f>
        <v/>
      </c>
      <c r="W17" s="184" t="str">
        <f>IF('MS-Chieu'!W16&lt;&gt;"",'MS-Chieu'!W16,"")</f>
        <v/>
      </c>
      <c r="X17" s="184" t="str">
        <f>IF('MS-Chieu'!X16&lt;&gt;"",'MS-Chieu'!X16,"")</f>
        <v/>
      </c>
      <c r="Y17" s="184" t="str">
        <f>IF('MS-Chieu'!Y16&lt;&gt;"",'MS-Chieu'!Y16,"")</f>
        <v/>
      </c>
      <c r="Z17" s="184" t="str">
        <f>IF('MS-Chieu'!Z16&lt;&gt;"",'MS-Chieu'!Z16,"")</f>
        <v/>
      </c>
      <c r="AA17" s="184" t="str">
        <f>IF('MS-Chieu'!AA16&lt;&gt;"",'MS-Chieu'!AA16,"")</f>
        <v/>
      </c>
      <c r="AB17" s="184" t="str">
        <f>IF('MS-Chieu'!AB16&lt;&gt;"",'MS-Chieu'!AB16,"")</f>
        <v/>
      </c>
      <c r="AC17" s="184" t="str">
        <f>IF('MS-Chieu'!AC16&lt;&gt;"",'MS-Chieu'!AC16,"")</f>
        <v/>
      </c>
      <c r="AD17" s="184" t="str">
        <f>IF('MS-Chieu'!AD16&lt;&gt;"",'MS-Chieu'!AD16,"")</f>
        <v/>
      </c>
      <c r="AE17" s="184" t="str">
        <f>IF('MS-Chieu'!AE16&lt;&gt;"",'MS-Chieu'!AE16,"")</f>
        <v/>
      </c>
      <c r="AF17" s="184" t="str">
        <f>IF('MS-Chieu'!AF16&lt;&gt;"",'MS-Chieu'!AF16,"")</f>
        <v/>
      </c>
      <c r="AG17" s="184" t="str">
        <f>IF('MS-Chieu'!AG16&lt;&gt;"",'MS-Chieu'!AG16,"")</f>
        <v/>
      </c>
      <c r="AH17" s="184" t="str">
        <f>IF('MS-Chieu'!AH16&lt;&gt;"",'MS-Chieu'!AH16,"")</f>
        <v/>
      </c>
      <c r="AI17" s="217"/>
      <c r="AJ17" s="218"/>
      <c r="AK17" s="177"/>
      <c r="AL17" s="177"/>
      <c r="AM17" s="178"/>
    </row>
    <row r="18" spans="1:39" ht="15.6" customHeight="1" x14ac:dyDescent="0.25">
      <c r="A18" s="97"/>
      <c r="B18" s="171">
        <v>2</v>
      </c>
      <c r="C18" s="172" t="str">
        <f>IF('MS-Chieu'!C17&lt;&gt;"",'MS-Chieu'!C17,"")</f>
        <v/>
      </c>
      <c r="D18" s="172" t="str">
        <f>IF('MS-Chieu'!D17&lt;&gt;"",'MS-Chieu'!D17,"")</f>
        <v/>
      </c>
      <c r="E18" s="172" t="str">
        <f>IF('MS-Chieu'!E17&lt;&gt;"",'MS-Chieu'!E17,"")</f>
        <v/>
      </c>
      <c r="F18" s="172" t="str">
        <f>IF('MS-Chieu'!F17&lt;&gt;"",'MS-Chieu'!F17,"")</f>
        <v/>
      </c>
      <c r="G18" s="172" t="str">
        <f>IF('MS-Chieu'!G17&lt;&gt;"",'MS-Chieu'!G17,"")</f>
        <v/>
      </c>
      <c r="H18" s="172" t="str">
        <f>IF('MS-Chieu'!H17&lt;&gt;"",'MS-Chieu'!H17,"")</f>
        <v/>
      </c>
      <c r="I18" s="172" t="str">
        <f>IF('MS-Chieu'!I17&lt;&gt;"",'MS-Chieu'!I17,"")</f>
        <v/>
      </c>
      <c r="J18" s="172" t="str">
        <f>IF('MS-Chieu'!J17&lt;&gt;"",'MS-Chieu'!J17,"")</f>
        <v/>
      </c>
      <c r="K18" s="172" t="str">
        <f>IF('MS-Chieu'!K17&lt;&gt;"",'MS-Chieu'!K17,"")</f>
        <v/>
      </c>
      <c r="L18" s="172" t="str">
        <f>IF('MS-Chieu'!L17&lt;&gt;"",'MS-Chieu'!L17,"")</f>
        <v/>
      </c>
      <c r="M18" s="172" t="str">
        <f>IF('MS-Chieu'!M17&lt;&gt;"",'MS-Chieu'!M17,"")</f>
        <v/>
      </c>
      <c r="N18" s="172" t="str">
        <f>IF('MS-Chieu'!N17&lt;&gt;"",'MS-Chieu'!N17,"")</f>
        <v/>
      </c>
      <c r="O18" s="172" t="str">
        <f>IF('MS-Chieu'!O17&lt;&gt;"",'MS-Chieu'!O17,"")</f>
        <v/>
      </c>
      <c r="P18" s="172" t="str">
        <f>IF('MS-Chieu'!P17&lt;&gt;"",'MS-Chieu'!P17,"")</f>
        <v/>
      </c>
      <c r="Q18" s="172" t="str">
        <f>IF('MS-Chieu'!Q17&lt;&gt;"",'MS-Chieu'!Q17,"")</f>
        <v/>
      </c>
      <c r="R18" s="172" t="str">
        <f>IF('MS-Chieu'!R17&lt;&gt;"",'MS-Chieu'!R17,"")</f>
        <v/>
      </c>
      <c r="S18" s="173" t="str">
        <f>IF('MS-Chieu'!S17&lt;&gt;"",'MS-Chieu'!S17,"")</f>
        <v/>
      </c>
      <c r="T18" s="174" t="str">
        <f>IF('MS-Chieu'!T17&lt;&gt;"",'MS-Chieu'!T17,"")</f>
        <v/>
      </c>
      <c r="U18" s="172" t="str">
        <f>IF('MS-Chieu'!U17&lt;&gt;"",'MS-Chieu'!U17,"")</f>
        <v/>
      </c>
      <c r="V18" s="172" t="str">
        <f>IF('MS-Chieu'!V17&lt;&gt;"",'MS-Chieu'!V17,"")</f>
        <v/>
      </c>
      <c r="W18" s="172" t="str">
        <f>IF('MS-Chieu'!W17&lt;&gt;"",'MS-Chieu'!W17,"")</f>
        <v/>
      </c>
      <c r="X18" s="172" t="str">
        <f>IF('MS-Chieu'!X17&lt;&gt;"",'MS-Chieu'!X17,"")</f>
        <v/>
      </c>
      <c r="Y18" s="172" t="str">
        <f>IF('MS-Chieu'!Y17&lt;&gt;"",'MS-Chieu'!Y17,"")</f>
        <v/>
      </c>
      <c r="Z18" s="172" t="str">
        <f>IF('MS-Chieu'!Z17&lt;&gt;"",'MS-Chieu'!Z17,"")</f>
        <v/>
      </c>
      <c r="AA18" s="172" t="str">
        <f>IF('MS-Chieu'!AA17&lt;&gt;"",'MS-Chieu'!AA17,"")</f>
        <v/>
      </c>
      <c r="AB18" s="172" t="str">
        <f>IF('MS-Chieu'!AB17&lt;&gt;"",'MS-Chieu'!AB17,"")</f>
        <v/>
      </c>
      <c r="AC18" s="172" t="str">
        <f>IF('MS-Chieu'!AC17&lt;&gt;"",'MS-Chieu'!AC17,"")</f>
        <v/>
      </c>
      <c r="AD18" s="172" t="str">
        <f>IF('MS-Chieu'!AD17&lt;&gt;"",'MS-Chieu'!AD17,"")</f>
        <v/>
      </c>
      <c r="AE18" s="172" t="str">
        <f>IF('MS-Chieu'!AE17&lt;&gt;"",'MS-Chieu'!AE17,"")</f>
        <v/>
      </c>
      <c r="AF18" s="172" t="str">
        <f>IF('MS-Chieu'!AF17&lt;&gt;"",'MS-Chieu'!AF17,"")</f>
        <v/>
      </c>
      <c r="AG18" s="172" t="str">
        <f>IF('MS-Chieu'!AG17&lt;&gt;"",'MS-Chieu'!AG17,"")</f>
        <v/>
      </c>
      <c r="AH18" s="172" t="str">
        <f>IF('MS-Chieu'!AH17&lt;&gt;"",'MS-Chieu'!AH17,"")</f>
        <v/>
      </c>
      <c r="AI18" s="217"/>
      <c r="AJ18" s="218"/>
      <c r="AK18" s="177"/>
      <c r="AL18" s="177"/>
      <c r="AM18" s="178"/>
    </row>
    <row r="19" spans="1:39" ht="15.6" customHeight="1" x14ac:dyDescent="0.25">
      <c r="A19" s="100">
        <v>4</v>
      </c>
      <c r="B19" s="171">
        <v>3</v>
      </c>
      <c r="C19" s="172" t="str">
        <f>IF('MS-Chieu'!C18&lt;&gt;"",'MS-Chieu'!C18,"")</f>
        <v/>
      </c>
      <c r="D19" s="172" t="str">
        <f>IF('MS-Chieu'!D18&lt;&gt;"",'MS-Chieu'!D18,"")</f>
        <v/>
      </c>
      <c r="E19" s="172" t="str">
        <f>IF('MS-Chieu'!E18&lt;&gt;"",'MS-Chieu'!E18,"")</f>
        <v/>
      </c>
      <c r="F19" s="172" t="str">
        <f>IF('MS-Chieu'!F18&lt;&gt;"",'MS-Chieu'!F18,"")</f>
        <v/>
      </c>
      <c r="G19" s="172" t="str">
        <f>IF('MS-Chieu'!G18&lt;&gt;"",'MS-Chieu'!G18,"")</f>
        <v/>
      </c>
      <c r="H19" s="172" t="str">
        <f>IF('MS-Chieu'!H18&lt;&gt;"",'MS-Chieu'!H18,"")</f>
        <v/>
      </c>
      <c r="I19" s="172" t="str">
        <f>IF('MS-Chieu'!I18&lt;&gt;"",'MS-Chieu'!I18,"")</f>
        <v/>
      </c>
      <c r="J19" s="172" t="str">
        <f>IF('MS-Chieu'!J18&lt;&gt;"",'MS-Chieu'!J18,"")</f>
        <v/>
      </c>
      <c r="K19" s="172" t="str">
        <f>IF('MS-Chieu'!K18&lt;&gt;"",'MS-Chieu'!K18,"")</f>
        <v/>
      </c>
      <c r="L19" s="172" t="str">
        <f>IF('MS-Chieu'!L18&lt;&gt;"",'MS-Chieu'!L18,"")</f>
        <v/>
      </c>
      <c r="M19" s="172" t="str">
        <f>IF('MS-Chieu'!M18&lt;&gt;"",'MS-Chieu'!M18,"")</f>
        <v/>
      </c>
      <c r="N19" s="172" t="str">
        <f>IF('MS-Chieu'!N18&lt;&gt;"",'MS-Chieu'!N18,"")</f>
        <v/>
      </c>
      <c r="O19" s="172" t="str">
        <f>IF('MS-Chieu'!O18&lt;&gt;"",'MS-Chieu'!O18,"")</f>
        <v/>
      </c>
      <c r="P19" s="172" t="str">
        <f>IF('MS-Chieu'!P18&lt;&gt;"",'MS-Chieu'!P18,"")</f>
        <v/>
      </c>
      <c r="Q19" s="172" t="str">
        <f>IF('MS-Chieu'!Q18&lt;&gt;"",'MS-Chieu'!Q18,"")</f>
        <v/>
      </c>
      <c r="R19" s="172" t="str">
        <f>IF('MS-Chieu'!R18&lt;&gt;"",'MS-Chieu'!R18,"")</f>
        <v/>
      </c>
      <c r="S19" s="173" t="str">
        <f>IF('MS-Chieu'!S18&lt;&gt;"",'MS-Chieu'!S18,"")</f>
        <v/>
      </c>
      <c r="T19" s="174" t="str">
        <f>IF('MS-Chieu'!T18&lt;&gt;"",'MS-Chieu'!T18,"")</f>
        <v/>
      </c>
      <c r="U19" s="172" t="str">
        <f>IF('MS-Chieu'!U18&lt;&gt;"",'MS-Chieu'!U18,"")</f>
        <v/>
      </c>
      <c r="V19" s="172" t="str">
        <f>IF('MS-Chieu'!V18&lt;&gt;"",'MS-Chieu'!V18,"")</f>
        <v/>
      </c>
      <c r="W19" s="172" t="str">
        <f>IF('MS-Chieu'!W18&lt;&gt;"",'MS-Chieu'!W18,"")</f>
        <v/>
      </c>
      <c r="X19" s="172" t="str">
        <f>IF('MS-Chieu'!X18&lt;&gt;"",'MS-Chieu'!X18,"")</f>
        <v/>
      </c>
      <c r="Y19" s="172" t="str">
        <f>IF('MS-Chieu'!Y18&lt;&gt;"",'MS-Chieu'!Y18,"")</f>
        <v/>
      </c>
      <c r="Z19" s="172" t="str">
        <f>IF('MS-Chieu'!Z18&lt;&gt;"",'MS-Chieu'!Z18,"")</f>
        <v/>
      </c>
      <c r="AA19" s="172" t="str">
        <f>IF('MS-Chieu'!AA18&lt;&gt;"",'MS-Chieu'!AA18,"")</f>
        <v/>
      </c>
      <c r="AB19" s="172" t="str">
        <f>IF('MS-Chieu'!AB18&lt;&gt;"",'MS-Chieu'!AB18,"")</f>
        <v/>
      </c>
      <c r="AC19" s="172" t="str">
        <f>IF('MS-Chieu'!AC18&lt;&gt;"",'MS-Chieu'!AC18,"")</f>
        <v/>
      </c>
      <c r="AD19" s="172" t="str">
        <f>IF('MS-Chieu'!AD18&lt;&gt;"",'MS-Chieu'!AD18,"")</f>
        <v/>
      </c>
      <c r="AE19" s="172" t="str">
        <f>IF('MS-Chieu'!AE18&lt;&gt;"",'MS-Chieu'!AE18,"")</f>
        <v/>
      </c>
      <c r="AF19" s="172" t="str">
        <f>IF('MS-Chieu'!AF18&lt;&gt;"",'MS-Chieu'!AF18,"")</f>
        <v/>
      </c>
      <c r="AG19" s="172" t="str">
        <f>IF('MS-Chieu'!AG18&lt;&gt;"",'MS-Chieu'!AG18,"")</f>
        <v/>
      </c>
      <c r="AH19" s="172" t="str">
        <f>IF('MS-Chieu'!AH18&lt;&gt;"",'MS-Chieu'!AH18,"")</f>
        <v/>
      </c>
      <c r="AI19" s="217"/>
      <c r="AJ19" s="218"/>
      <c r="AK19" s="177"/>
      <c r="AL19" s="177"/>
      <c r="AM19" s="178"/>
    </row>
    <row r="20" spans="1:39" ht="15.6" customHeight="1" x14ac:dyDescent="0.25">
      <c r="A20" s="97"/>
      <c r="B20" s="171">
        <v>4</v>
      </c>
      <c r="C20" s="172" t="str">
        <f>IF('MS-Chieu'!C19&lt;&gt;"",'MS-Chieu'!C19,"")</f>
        <v/>
      </c>
      <c r="D20" s="172" t="str">
        <f>IF('MS-Chieu'!D19&lt;&gt;"",'MS-Chieu'!D19,"")</f>
        <v/>
      </c>
      <c r="E20" s="172" t="str">
        <f>IF('MS-Chieu'!E19&lt;&gt;"",'MS-Chieu'!E19,"")</f>
        <v/>
      </c>
      <c r="F20" s="172" t="str">
        <f>IF('MS-Chieu'!F19&lt;&gt;"",'MS-Chieu'!F19,"")</f>
        <v/>
      </c>
      <c r="G20" s="172" t="str">
        <f>IF('MS-Chieu'!G19&lt;&gt;"",'MS-Chieu'!G19,"")</f>
        <v/>
      </c>
      <c r="H20" s="172" t="str">
        <f>IF('MS-Chieu'!H19&lt;&gt;"",'MS-Chieu'!H19,"")</f>
        <v/>
      </c>
      <c r="I20" s="172" t="str">
        <f>IF('MS-Chieu'!I19&lt;&gt;"",'MS-Chieu'!I19,"")</f>
        <v/>
      </c>
      <c r="J20" s="172" t="str">
        <f>IF('MS-Chieu'!J19&lt;&gt;"",'MS-Chieu'!J19,"")</f>
        <v/>
      </c>
      <c r="K20" s="172" t="str">
        <f>IF('MS-Chieu'!K19&lt;&gt;"",'MS-Chieu'!K19,"")</f>
        <v/>
      </c>
      <c r="L20" s="172" t="str">
        <f>IF('MS-Chieu'!L19&lt;&gt;"",'MS-Chieu'!L19,"")</f>
        <v/>
      </c>
      <c r="M20" s="172" t="str">
        <f>IF('MS-Chieu'!M19&lt;&gt;"",'MS-Chieu'!M19,"")</f>
        <v/>
      </c>
      <c r="N20" s="172" t="str">
        <f>IF('MS-Chieu'!N19&lt;&gt;"",'MS-Chieu'!N19,"")</f>
        <v/>
      </c>
      <c r="O20" s="172" t="str">
        <f>IF('MS-Chieu'!O19&lt;&gt;"",'MS-Chieu'!O19,"")</f>
        <v/>
      </c>
      <c r="P20" s="172" t="str">
        <f>IF('MS-Chieu'!P19&lt;&gt;"",'MS-Chieu'!P19,"")</f>
        <v/>
      </c>
      <c r="Q20" s="172" t="str">
        <f>IF('MS-Chieu'!Q19&lt;&gt;"",'MS-Chieu'!Q19,"")</f>
        <v/>
      </c>
      <c r="R20" s="172" t="str">
        <f>IF('MS-Chieu'!R19&lt;&gt;"",'MS-Chieu'!R19,"")</f>
        <v/>
      </c>
      <c r="S20" s="173" t="str">
        <f>IF('MS-Chieu'!S19&lt;&gt;"",'MS-Chieu'!S19,"")</f>
        <v/>
      </c>
      <c r="T20" s="174" t="str">
        <f>IF('MS-Chieu'!T19&lt;&gt;"",'MS-Chieu'!T19,"")</f>
        <v/>
      </c>
      <c r="U20" s="172" t="str">
        <f>IF('MS-Chieu'!U19&lt;&gt;"",'MS-Chieu'!U19,"")</f>
        <v/>
      </c>
      <c r="V20" s="172" t="str">
        <f>IF('MS-Chieu'!V19&lt;&gt;"",'MS-Chieu'!V19,"")</f>
        <v/>
      </c>
      <c r="W20" s="172" t="str">
        <f>IF('MS-Chieu'!W19&lt;&gt;"",'MS-Chieu'!W19,"")</f>
        <v/>
      </c>
      <c r="X20" s="172" t="str">
        <f>IF('MS-Chieu'!X19&lt;&gt;"",'MS-Chieu'!X19,"")</f>
        <v/>
      </c>
      <c r="Y20" s="172" t="str">
        <f>IF('MS-Chieu'!Y19&lt;&gt;"",'MS-Chieu'!Y19,"")</f>
        <v/>
      </c>
      <c r="Z20" s="172" t="str">
        <f>IF('MS-Chieu'!Z19&lt;&gt;"",'MS-Chieu'!Z19,"")</f>
        <v/>
      </c>
      <c r="AA20" s="172" t="str">
        <f>IF('MS-Chieu'!AA19&lt;&gt;"",'MS-Chieu'!AA19,"")</f>
        <v/>
      </c>
      <c r="AB20" s="172" t="str">
        <f>IF('MS-Chieu'!AB19&lt;&gt;"",'MS-Chieu'!AB19,"")</f>
        <v/>
      </c>
      <c r="AC20" s="172" t="str">
        <f>IF('MS-Chieu'!AC19&lt;&gt;"",'MS-Chieu'!AC19,"")</f>
        <v/>
      </c>
      <c r="AD20" s="172" t="str">
        <f>IF('MS-Chieu'!AD19&lt;&gt;"",'MS-Chieu'!AD19,"")</f>
        <v/>
      </c>
      <c r="AE20" s="172" t="str">
        <f>IF('MS-Chieu'!AE19&lt;&gt;"",'MS-Chieu'!AE19,"")</f>
        <v/>
      </c>
      <c r="AF20" s="172" t="str">
        <f>IF('MS-Chieu'!AF19&lt;&gt;"",'MS-Chieu'!AF19,"")</f>
        <v/>
      </c>
      <c r="AG20" s="172" t="str">
        <f>IF('MS-Chieu'!AG19&lt;&gt;"",'MS-Chieu'!AG19,"")</f>
        <v/>
      </c>
      <c r="AH20" s="172" t="str">
        <f>IF('MS-Chieu'!AH19&lt;&gt;"",'MS-Chieu'!AH19,"")</f>
        <v/>
      </c>
      <c r="AI20" s="217"/>
      <c r="AJ20" s="218"/>
      <c r="AK20" s="177"/>
      <c r="AL20" s="177"/>
      <c r="AM20" s="178"/>
    </row>
    <row r="21" spans="1:39" ht="15.6" customHeight="1" thickBot="1" x14ac:dyDescent="0.3">
      <c r="A21" s="101"/>
      <c r="B21" s="179">
        <v>5</v>
      </c>
      <c r="C21" s="180" t="str">
        <f>IF('MS-Chieu'!C20&lt;&gt;"",'MS-Chieu'!C20,"")</f>
        <v/>
      </c>
      <c r="D21" s="180" t="str">
        <f>IF('MS-Chieu'!D20&lt;&gt;"",'MS-Chieu'!D20,"")</f>
        <v/>
      </c>
      <c r="E21" s="180" t="str">
        <f>IF('MS-Chieu'!E20&lt;&gt;"",'MS-Chieu'!E20,"")</f>
        <v/>
      </c>
      <c r="F21" s="180" t="str">
        <f>IF('MS-Chieu'!F20&lt;&gt;"",'MS-Chieu'!F20,"")</f>
        <v/>
      </c>
      <c r="G21" s="180" t="str">
        <f>IF('MS-Chieu'!G20&lt;&gt;"",'MS-Chieu'!G20,"")</f>
        <v/>
      </c>
      <c r="H21" s="180" t="str">
        <f>IF('MS-Chieu'!H20&lt;&gt;"",'MS-Chieu'!H20,"")</f>
        <v/>
      </c>
      <c r="I21" s="180" t="str">
        <f>IF('MS-Chieu'!I20&lt;&gt;"",'MS-Chieu'!I20,"")</f>
        <v/>
      </c>
      <c r="J21" s="180" t="str">
        <f>IF('MS-Chieu'!J20&lt;&gt;"",'MS-Chieu'!J20,"")</f>
        <v/>
      </c>
      <c r="K21" s="180" t="str">
        <f>IF('MS-Chieu'!K20&lt;&gt;"",'MS-Chieu'!K20,"")</f>
        <v/>
      </c>
      <c r="L21" s="180" t="str">
        <f>IF('MS-Chieu'!L20&lt;&gt;"",'MS-Chieu'!L20,"")</f>
        <v/>
      </c>
      <c r="M21" s="180" t="str">
        <f>IF('MS-Chieu'!M20&lt;&gt;"",'MS-Chieu'!M20,"")</f>
        <v/>
      </c>
      <c r="N21" s="180" t="str">
        <f>IF('MS-Chieu'!N20&lt;&gt;"",'MS-Chieu'!N20,"")</f>
        <v/>
      </c>
      <c r="O21" s="180" t="str">
        <f>IF('MS-Chieu'!O20&lt;&gt;"",'MS-Chieu'!O20,"")</f>
        <v/>
      </c>
      <c r="P21" s="180" t="str">
        <f>IF('MS-Chieu'!P20&lt;&gt;"",'MS-Chieu'!P20,"")</f>
        <v/>
      </c>
      <c r="Q21" s="180" t="str">
        <f>IF('MS-Chieu'!Q20&lt;&gt;"",'MS-Chieu'!Q20,"")</f>
        <v/>
      </c>
      <c r="R21" s="180" t="str">
        <f>IF('MS-Chieu'!R20&lt;&gt;"",'MS-Chieu'!R20,"")</f>
        <v/>
      </c>
      <c r="S21" s="181" t="str">
        <f>IF('MS-Chieu'!S20&lt;&gt;"",'MS-Chieu'!S20,"")</f>
        <v/>
      </c>
      <c r="T21" s="182" t="str">
        <f>IF('MS-Chieu'!T20&lt;&gt;"",'MS-Chieu'!T20,"")</f>
        <v/>
      </c>
      <c r="U21" s="180" t="str">
        <f>IF('MS-Chieu'!U20&lt;&gt;"",'MS-Chieu'!U20,"")</f>
        <v/>
      </c>
      <c r="V21" s="180" t="str">
        <f>IF('MS-Chieu'!V20&lt;&gt;"",'MS-Chieu'!V20,"")</f>
        <v/>
      </c>
      <c r="W21" s="180" t="str">
        <f>IF('MS-Chieu'!W20&lt;&gt;"",'MS-Chieu'!W20,"")</f>
        <v/>
      </c>
      <c r="X21" s="180" t="str">
        <f>IF('MS-Chieu'!X20&lt;&gt;"",'MS-Chieu'!X20,"")</f>
        <v/>
      </c>
      <c r="Y21" s="180" t="str">
        <f>IF('MS-Chieu'!Y20&lt;&gt;"",'MS-Chieu'!Y20,"")</f>
        <v/>
      </c>
      <c r="Z21" s="180" t="str">
        <f>IF('MS-Chieu'!Z20&lt;&gt;"",'MS-Chieu'!Z20,"")</f>
        <v/>
      </c>
      <c r="AA21" s="180" t="str">
        <f>IF('MS-Chieu'!AA20&lt;&gt;"",'MS-Chieu'!AA20,"")</f>
        <v/>
      </c>
      <c r="AB21" s="180" t="str">
        <f>IF('MS-Chieu'!AB20&lt;&gt;"",'MS-Chieu'!AB20,"")</f>
        <v/>
      </c>
      <c r="AC21" s="180" t="str">
        <f>IF('MS-Chieu'!AC20&lt;&gt;"",'MS-Chieu'!AC20,"")</f>
        <v/>
      </c>
      <c r="AD21" s="180" t="str">
        <f>IF('MS-Chieu'!AD20&lt;&gt;"",'MS-Chieu'!AD20,"")</f>
        <v/>
      </c>
      <c r="AE21" s="180" t="str">
        <f>IF('MS-Chieu'!AE20&lt;&gt;"",'MS-Chieu'!AE20,"")</f>
        <v/>
      </c>
      <c r="AF21" s="180" t="str">
        <f>IF('MS-Chieu'!AF20&lt;&gt;"",'MS-Chieu'!AF20,"")</f>
        <v/>
      </c>
      <c r="AG21" s="180" t="str">
        <f>IF('MS-Chieu'!AG20&lt;&gt;"",'MS-Chieu'!AG20,"")</f>
        <v/>
      </c>
      <c r="AH21" s="180" t="str">
        <f>IF('MS-Chieu'!AH20&lt;&gt;"",'MS-Chieu'!AH20,"")</f>
        <v/>
      </c>
      <c r="AI21" s="217"/>
      <c r="AJ21" s="218"/>
      <c r="AK21" s="177"/>
      <c r="AL21" s="177"/>
      <c r="AM21" s="178"/>
    </row>
    <row r="22" spans="1:39" ht="15.6" customHeight="1" thickTop="1" x14ac:dyDescent="0.25">
      <c r="A22" s="90"/>
      <c r="B22" s="183">
        <v>1</v>
      </c>
      <c r="C22" s="184" t="str">
        <f>IF('MS-Chieu'!C21&lt;&gt;"",'MS-Chieu'!C21,"")</f>
        <v/>
      </c>
      <c r="D22" s="184" t="str">
        <f>IF('MS-Chieu'!D21&lt;&gt;"",'MS-Chieu'!D21,"")</f>
        <v/>
      </c>
      <c r="E22" s="184" t="str">
        <f>IF('MS-Chieu'!E21&lt;&gt;"",'MS-Chieu'!E21,"")</f>
        <v/>
      </c>
      <c r="F22" s="184" t="str">
        <f>IF('MS-Chieu'!F21&lt;&gt;"",'MS-Chieu'!F21,"")</f>
        <v/>
      </c>
      <c r="G22" s="184" t="str">
        <f>IF('MS-Chieu'!G21&lt;&gt;"",'MS-Chieu'!G21,"")</f>
        <v/>
      </c>
      <c r="H22" s="184" t="str">
        <f>IF('MS-Chieu'!H21&lt;&gt;"",'MS-Chieu'!H21,"")</f>
        <v/>
      </c>
      <c r="I22" s="184" t="str">
        <f>IF('MS-Chieu'!I21&lt;&gt;"",'MS-Chieu'!I21,"")</f>
        <v/>
      </c>
      <c r="J22" s="184" t="str">
        <f>IF('MS-Chieu'!J21&lt;&gt;"",'MS-Chieu'!J21,"")</f>
        <v/>
      </c>
      <c r="K22" s="184" t="str">
        <f>IF('MS-Chieu'!K21&lt;&gt;"",'MS-Chieu'!K21,"")</f>
        <v/>
      </c>
      <c r="L22" s="184" t="str">
        <f>IF('MS-Chieu'!L21&lt;&gt;"",'MS-Chieu'!L21,"")</f>
        <v/>
      </c>
      <c r="M22" s="184" t="str">
        <f>IF('MS-Chieu'!M21&lt;&gt;"",'MS-Chieu'!M21,"")</f>
        <v/>
      </c>
      <c r="N22" s="184" t="str">
        <f>IF('MS-Chieu'!N21&lt;&gt;"",'MS-Chieu'!N21,"")</f>
        <v/>
      </c>
      <c r="O22" s="184" t="str">
        <f>IF('MS-Chieu'!O21&lt;&gt;"",'MS-Chieu'!O21,"")</f>
        <v/>
      </c>
      <c r="P22" s="184" t="str">
        <f>IF('MS-Chieu'!P21&lt;&gt;"",'MS-Chieu'!P21,"")</f>
        <v/>
      </c>
      <c r="Q22" s="184" t="str">
        <f>IF('MS-Chieu'!Q21&lt;&gt;"",'MS-Chieu'!Q21,"")</f>
        <v/>
      </c>
      <c r="R22" s="184" t="str">
        <f>IF('MS-Chieu'!R21&lt;&gt;"",'MS-Chieu'!R21,"")</f>
        <v/>
      </c>
      <c r="S22" s="185" t="str">
        <f>IF('MS-Chieu'!S21&lt;&gt;"",'MS-Chieu'!S21,"")</f>
        <v/>
      </c>
      <c r="T22" s="186" t="str">
        <f>IF('MS-Chieu'!T21&lt;&gt;"",'MS-Chieu'!T21,"")</f>
        <v/>
      </c>
      <c r="U22" s="184" t="str">
        <f>IF('MS-Chieu'!U21&lt;&gt;"",'MS-Chieu'!U21,"")</f>
        <v/>
      </c>
      <c r="V22" s="184" t="str">
        <f>IF('MS-Chieu'!V21&lt;&gt;"",'MS-Chieu'!V21,"")</f>
        <v/>
      </c>
      <c r="W22" s="184" t="str">
        <f>IF('MS-Chieu'!W21&lt;&gt;"",'MS-Chieu'!W21,"")</f>
        <v/>
      </c>
      <c r="X22" s="184" t="str">
        <f>IF('MS-Chieu'!X21&lt;&gt;"",'MS-Chieu'!X21,"")</f>
        <v/>
      </c>
      <c r="Y22" s="184" t="str">
        <f>IF('MS-Chieu'!Y21&lt;&gt;"",'MS-Chieu'!Y21,"")</f>
        <v/>
      </c>
      <c r="Z22" s="184" t="str">
        <f>IF('MS-Chieu'!Z21&lt;&gt;"",'MS-Chieu'!Z21,"")</f>
        <v/>
      </c>
      <c r="AA22" s="184" t="str">
        <f>IF('MS-Chieu'!AA21&lt;&gt;"",'MS-Chieu'!AA21,"")</f>
        <v/>
      </c>
      <c r="AB22" s="184" t="str">
        <f>IF('MS-Chieu'!AB21&lt;&gt;"",'MS-Chieu'!AB21,"")</f>
        <v/>
      </c>
      <c r="AC22" s="184" t="str">
        <f>IF('MS-Chieu'!AC21&lt;&gt;"",'MS-Chieu'!AC21,"")</f>
        <v/>
      </c>
      <c r="AD22" s="184" t="str">
        <f>IF('MS-Chieu'!AD21&lt;&gt;"",'MS-Chieu'!AD21,"")</f>
        <v/>
      </c>
      <c r="AE22" s="184" t="str">
        <f>IF('MS-Chieu'!AE21&lt;&gt;"",'MS-Chieu'!AE21,"")</f>
        <v/>
      </c>
      <c r="AF22" s="184" t="str">
        <f>IF('MS-Chieu'!AF21&lt;&gt;"",'MS-Chieu'!AF21,"")</f>
        <v/>
      </c>
      <c r="AG22" s="184" t="str">
        <f>IF('MS-Chieu'!AG21&lt;&gt;"",'MS-Chieu'!AG21,"")</f>
        <v/>
      </c>
      <c r="AH22" s="184" t="str">
        <f>IF('MS-Chieu'!AH21&lt;&gt;"",'MS-Chieu'!AH21,"")</f>
        <v/>
      </c>
      <c r="AI22" s="219" t="s">
        <v>66</v>
      </c>
      <c r="AJ22" s="218"/>
      <c r="AK22" s="177"/>
      <c r="AL22" s="177"/>
      <c r="AM22" s="187"/>
    </row>
    <row r="23" spans="1:39" ht="15.6" customHeight="1" x14ac:dyDescent="0.25">
      <c r="A23" s="97"/>
      <c r="B23" s="171">
        <v>2</v>
      </c>
      <c r="C23" s="172" t="str">
        <f>IF('MS-Chieu'!C22&lt;&gt;"",'MS-Chieu'!C22,"")</f>
        <v/>
      </c>
      <c r="D23" s="172" t="str">
        <f>IF('MS-Chieu'!D22&lt;&gt;"",'MS-Chieu'!D22,"")</f>
        <v/>
      </c>
      <c r="E23" s="172" t="str">
        <f>IF('MS-Chieu'!E22&lt;&gt;"",'MS-Chieu'!E22,"")</f>
        <v/>
      </c>
      <c r="F23" s="172" t="str">
        <f>IF('MS-Chieu'!F22&lt;&gt;"",'MS-Chieu'!F22,"")</f>
        <v/>
      </c>
      <c r="G23" s="172" t="str">
        <f>IF('MS-Chieu'!G22&lt;&gt;"",'MS-Chieu'!G22,"")</f>
        <v/>
      </c>
      <c r="H23" s="172" t="str">
        <f>IF('MS-Chieu'!H22&lt;&gt;"",'MS-Chieu'!H22,"")</f>
        <v/>
      </c>
      <c r="I23" s="172" t="str">
        <f>IF('MS-Chieu'!I22&lt;&gt;"",'MS-Chieu'!I22,"")</f>
        <v/>
      </c>
      <c r="J23" s="172" t="str">
        <f>IF('MS-Chieu'!J22&lt;&gt;"",'MS-Chieu'!J22,"")</f>
        <v/>
      </c>
      <c r="K23" s="172" t="str">
        <f>IF('MS-Chieu'!K22&lt;&gt;"",'MS-Chieu'!K22,"")</f>
        <v/>
      </c>
      <c r="L23" s="172" t="str">
        <f>IF('MS-Chieu'!L22&lt;&gt;"",'MS-Chieu'!L22,"")</f>
        <v/>
      </c>
      <c r="M23" s="172" t="str">
        <f>IF('MS-Chieu'!M22&lt;&gt;"",'MS-Chieu'!M22,"")</f>
        <v/>
      </c>
      <c r="N23" s="172" t="str">
        <f>IF('MS-Chieu'!N22&lt;&gt;"",'MS-Chieu'!N22,"")</f>
        <v/>
      </c>
      <c r="O23" s="172" t="str">
        <f>IF('MS-Chieu'!O22&lt;&gt;"",'MS-Chieu'!O22,"")</f>
        <v/>
      </c>
      <c r="P23" s="172" t="str">
        <f>IF('MS-Chieu'!P22&lt;&gt;"",'MS-Chieu'!P22,"")</f>
        <v/>
      </c>
      <c r="Q23" s="172" t="str">
        <f>IF('MS-Chieu'!Q22&lt;&gt;"",'MS-Chieu'!Q22,"")</f>
        <v/>
      </c>
      <c r="R23" s="172" t="str">
        <f>IF('MS-Chieu'!R22&lt;&gt;"",'MS-Chieu'!R22,"")</f>
        <v/>
      </c>
      <c r="S23" s="173" t="str">
        <f>IF('MS-Chieu'!S22&lt;&gt;"",'MS-Chieu'!S22,"")</f>
        <v/>
      </c>
      <c r="T23" s="174" t="str">
        <f>IF('MS-Chieu'!T22&lt;&gt;"",'MS-Chieu'!T22,"")</f>
        <v/>
      </c>
      <c r="U23" s="172" t="str">
        <f>IF('MS-Chieu'!U22&lt;&gt;"",'MS-Chieu'!U22,"")</f>
        <v/>
      </c>
      <c r="V23" s="172" t="str">
        <f>IF('MS-Chieu'!V22&lt;&gt;"",'MS-Chieu'!V22,"")</f>
        <v/>
      </c>
      <c r="W23" s="172" t="str">
        <f>IF('MS-Chieu'!W22&lt;&gt;"",'MS-Chieu'!W22,"")</f>
        <v/>
      </c>
      <c r="X23" s="172" t="str">
        <f>IF('MS-Chieu'!X22&lt;&gt;"",'MS-Chieu'!X22,"")</f>
        <v/>
      </c>
      <c r="Y23" s="172" t="str">
        <f>IF('MS-Chieu'!Y22&lt;&gt;"",'MS-Chieu'!Y22,"")</f>
        <v/>
      </c>
      <c r="Z23" s="172" t="str">
        <f>IF('MS-Chieu'!Z22&lt;&gt;"",'MS-Chieu'!Z22,"")</f>
        <v/>
      </c>
      <c r="AA23" s="172" t="str">
        <f>IF('MS-Chieu'!AA22&lt;&gt;"",'MS-Chieu'!AA22,"")</f>
        <v/>
      </c>
      <c r="AB23" s="172" t="str">
        <f>IF('MS-Chieu'!AB22&lt;&gt;"",'MS-Chieu'!AB22,"")</f>
        <v/>
      </c>
      <c r="AC23" s="172" t="str">
        <f>IF('MS-Chieu'!AC22&lt;&gt;"",'MS-Chieu'!AC22,"")</f>
        <v/>
      </c>
      <c r="AD23" s="172" t="str">
        <f>IF('MS-Chieu'!AD22&lt;&gt;"",'MS-Chieu'!AD22,"")</f>
        <v/>
      </c>
      <c r="AE23" s="172" t="str">
        <f>IF('MS-Chieu'!AE22&lt;&gt;"",'MS-Chieu'!AE22,"")</f>
        <v/>
      </c>
      <c r="AF23" s="172" t="str">
        <f>IF('MS-Chieu'!AF22&lt;&gt;"",'MS-Chieu'!AF22,"")</f>
        <v/>
      </c>
      <c r="AG23" s="172" t="str">
        <f>IF('MS-Chieu'!AG22&lt;&gt;"",'MS-Chieu'!AG22,"")</f>
        <v/>
      </c>
      <c r="AH23" s="172" t="str">
        <f>IF('MS-Chieu'!AH22&lt;&gt;"",'MS-Chieu'!AH22,"")</f>
        <v/>
      </c>
      <c r="AI23" s="219" t="s">
        <v>66</v>
      </c>
      <c r="AJ23" s="218"/>
      <c r="AK23" s="177"/>
      <c r="AL23" s="177"/>
      <c r="AM23" s="187"/>
    </row>
    <row r="24" spans="1:39" ht="15.6" customHeight="1" x14ac:dyDescent="0.25">
      <c r="A24" s="100">
        <v>5</v>
      </c>
      <c r="B24" s="171">
        <v>3</v>
      </c>
      <c r="C24" s="172" t="str">
        <f>IF('MS-Chieu'!C23&lt;&gt;"",'MS-Chieu'!C23,"")</f>
        <v/>
      </c>
      <c r="D24" s="172" t="str">
        <f>IF('MS-Chieu'!D23&lt;&gt;"",'MS-Chieu'!D23,"")</f>
        <v/>
      </c>
      <c r="E24" s="172" t="str">
        <f>IF('MS-Chieu'!E23&lt;&gt;"",'MS-Chieu'!E23,"")</f>
        <v/>
      </c>
      <c r="F24" s="172" t="str">
        <f>IF('MS-Chieu'!F23&lt;&gt;"",'MS-Chieu'!F23,"")</f>
        <v/>
      </c>
      <c r="G24" s="172" t="str">
        <f>IF('MS-Chieu'!G23&lt;&gt;"",'MS-Chieu'!G23,"")</f>
        <v/>
      </c>
      <c r="H24" s="172" t="str">
        <f>IF('MS-Chieu'!H23&lt;&gt;"",'MS-Chieu'!H23,"")</f>
        <v/>
      </c>
      <c r="I24" s="172" t="str">
        <f>IF('MS-Chieu'!I23&lt;&gt;"",'MS-Chieu'!I23,"")</f>
        <v/>
      </c>
      <c r="J24" s="172" t="str">
        <f>IF('MS-Chieu'!J23&lt;&gt;"",'MS-Chieu'!J23,"")</f>
        <v/>
      </c>
      <c r="K24" s="172" t="str">
        <f>IF('MS-Chieu'!K23&lt;&gt;"",'MS-Chieu'!K23,"")</f>
        <v/>
      </c>
      <c r="L24" s="172" t="str">
        <f>IF('MS-Chieu'!L23&lt;&gt;"",'MS-Chieu'!L23,"")</f>
        <v/>
      </c>
      <c r="M24" s="172" t="str">
        <f>IF('MS-Chieu'!M23&lt;&gt;"",'MS-Chieu'!M23,"")</f>
        <v/>
      </c>
      <c r="N24" s="172" t="str">
        <f>IF('MS-Chieu'!N23&lt;&gt;"",'MS-Chieu'!N23,"")</f>
        <v/>
      </c>
      <c r="O24" s="172" t="str">
        <f>IF('MS-Chieu'!O23&lt;&gt;"",'MS-Chieu'!O23,"")</f>
        <v/>
      </c>
      <c r="P24" s="172" t="str">
        <f>IF('MS-Chieu'!P23&lt;&gt;"",'MS-Chieu'!P23,"")</f>
        <v/>
      </c>
      <c r="Q24" s="172" t="str">
        <f>IF('MS-Chieu'!Q23&lt;&gt;"",'MS-Chieu'!Q23,"")</f>
        <v/>
      </c>
      <c r="R24" s="172" t="str">
        <f>IF('MS-Chieu'!R23&lt;&gt;"",'MS-Chieu'!R23,"")</f>
        <v/>
      </c>
      <c r="S24" s="173" t="str">
        <f>IF('MS-Chieu'!S23&lt;&gt;"",'MS-Chieu'!S23,"")</f>
        <v/>
      </c>
      <c r="T24" s="174" t="str">
        <f>IF('MS-Chieu'!T23&lt;&gt;"",'MS-Chieu'!T23,"")</f>
        <v/>
      </c>
      <c r="U24" s="172" t="str">
        <f>IF('MS-Chieu'!U23&lt;&gt;"",'MS-Chieu'!U23,"")</f>
        <v/>
      </c>
      <c r="V24" s="172" t="str">
        <f>IF('MS-Chieu'!V23&lt;&gt;"",'MS-Chieu'!V23,"")</f>
        <v/>
      </c>
      <c r="W24" s="172" t="str">
        <f>IF('MS-Chieu'!W23&lt;&gt;"",'MS-Chieu'!W23,"")</f>
        <v/>
      </c>
      <c r="X24" s="172" t="str">
        <f>IF('MS-Chieu'!X23&lt;&gt;"",'MS-Chieu'!X23,"")</f>
        <v/>
      </c>
      <c r="Y24" s="172" t="str">
        <f>IF('MS-Chieu'!Y23&lt;&gt;"",'MS-Chieu'!Y23,"")</f>
        <v/>
      </c>
      <c r="Z24" s="172" t="str">
        <f>IF('MS-Chieu'!Z23&lt;&gt;"",'MS-Chieu'!Z23,"")</f>
        <v/>
      </c>
      <c r="AA24" s="172" t="str">
        <f>IF('MS-Chieu'!AA23&lt;&gt;"",'MS-Chieu'!AA23,"")</f>
        <v/>
      </c>
      <c r="AB24" s="172" t="str">
        <f>IF('MS-Chieu'!AB23&lt;&gt;"",'MS-Chieu'!AB23,"")</f>
        <v/>
      </c>
      <c r="AC24" s="172" t="str">
        <f>IF('MS-Chieu'!AC23&lt;&gt;"",'MS-Chieu'!AC23,"")</f>
        <v/>
      </c>
      <c r="AD24" s="172" t="str">
        <f>IF('MS-Chieu'!AD23&lt;&gt;"",'MS-Chieu'!AD23,"")</f>
        <v/>
      </c>
      <c r="AE24" s="172" t="str">
        <f>IF('MS-Chieu'!AE23&lt;&gt;"",'MS-Chieu'!AE23,"")</f>
        <v/>
      </c>
      <c r="AF24" s="172" t="str">
        <f>IF('MS-Chieu'!AF23&lt;&gt;"",'MS-Chieu'!AF23,"")</f>
        <v/>
      </c>
      <c r="AG24" s="172" t="str">
        <f>IF('MS-Chieu'!AG23&lt;&gt;"",'MS-Chieu'!AG23,"")</f>
        <v/>
      </c>
      <c r="AH24" s="172" t="str">
        <f>IF('MS-Chieu'!AH23&lt;&gt;"",'MS-Chieu'!AH23,"")</f>
        <v/>
      </c>
      <c r="AI24" s="219" t="s">
        <v>66</v>
      </c>
      <c r="AJ24" s="218"/>
      <c r="AK24" s="177"/>
      <c r="AL24" s="177"/>
      <c r="AM24" s="187"/>
    </row>
    <row r="25" spans="1:39" ht="15.6" customHeight="1" x14ac:dyDescent="0.25">
      <c r="A25" s="97"/>
      <c r="B25" s="171">
        <v>4</v>
      </c>
      <c r="C25" s="172" t="str">
        <f>IF('MS-Chieu'!C24&lt;&gt;"",'MS-Chieu'!C24,"")</f>
        <v/>
      </c>
      <c r="D25" s="172" t="str">
        <f>IF('MS-Chieu'!D24&lt;&gt;"",'MS-Chieu'!D24,"")</f>
        <v/>
      </c>
      <c r="E25" s="172" t="str">
        <f>IF('MS-Chieu'!E24&lt;&gt;"",'MS-Chieu'!E24,"")</f>
        <v/>
      </c>
      <c r="F25" s="172" t="str">
        <f>IF('MS-Chieu'!F24&lt;&gt;"",'MS-Chieu'!F24,"")</f>
        <v/>
      </c>
      <c r="G25" s="172" t="str">
        <f>IF('MS-Chieu'!G24&lt;&gt;"",'MS-Chieu'!G24,"")</f>
        <v/>
      </c>
      <c r="H25" s="172" t="str">
        <f>IF('MS-Chieu'!H24&lt;&gt;"",'MS-Chieu'!H24,"")</f>
        <v/>
      </c>
      <c r="I25" s="172" t="str">
        <f>IF('MS-Chieu'!I24&lt;&gt;"",'MS-Chieu'!I24,"")</f>
        <v/>
      </c>
      <c r="J25" s="172" t="str">
        <f>IF('MS-Chieu'!J24&lt;&gt;"",'MS-Chieu'!J24,"")</f>
        <v/>
      </c>
      <c r="K25" s="172" t="str">
        <f>IF('MS-Chieu'!K24&lt;&gt;"",'MS-Chieu'!K24,"")</f>
        <v/>
      </c>
      <c r="L25" s="172" t="str">
        <f>IF('MS-Chieu'!L24&lt;&gt;"",'MS-Chieu'!L24,"")</f>
        <v/>
      </c>
      <c r="M25" s="172" t="str">
        <f>IF('MS-Chieu'!M24&lt;&gt;"",'MS-Chieu'!M24,"")</f>
        <v/>
      </c>
      <c r="N25" s="172" t="str">
        <f>IF('MS-Chieu'!N24&lt;&gt;"",'MS-Chieu'!N24,"")</f>
        <v/>
      </c>
      <c r="O25" s="172" t="str">
        <f>IF('MS-Chieu'!O24&lt;&gt;"",'MS-Chieu'!O24,"")</f>
        <v/>
      </c>
      <c r="P25" s="172" t="str">
        <f>IF('MS-Chieu'!P24&lt;&gt;"",'MS-Chieu'!P24,"")</f>
        <v/>
      </c>
      <c r="Q25" s="172" t="str">
        <f>IF('MS-Chieu'!Q24&lt;&gt;"",'MS-Chieu'!Q24,"")</f>
        <v/>
      </c>
      <c r="R25" s="172" t="str">
        <f>IF('MS-Chieu'!R24&lt;&gt;"",'MS-Chieu'!R24,"")</f>
        <v/>
      </c>
      <c r="S25" s="173" t="str">
        <f>IF('MS-Chieu'!S24&lt;&gt;"",'MS-Chieu'!S24,"")</f>
        <v/>
      </c>
      <c r="T25" s="174" t="str">
        <f>IF('MS-Chieu'!T24&lt;&gt;"",'MS-Chieu'!T24,"")</f>
        <v/>
      </c>
      <c r="U25" s="172" t="str">
        <f>IF('MS-Chieu'!U24&lt;&gt;"",'MS-Chieu'!U24,"")</f>
        <v/>
      </c>
      <c r="V25" s="172" t="str">
        <f>IF('MS-Chieu'!V24&lt;&gt;"",'MS-Chieu'!V24,"")</f>
        <v/>
      </c>
      <c r="W25" s="172" t="str">
        <f>IF('MS-Chieu'!W24&lt;&gt;"",'MS-Chieu'!W24,"")</f>
        <v/>
      </c>
      <c r="X25" s="172" t="str">
        <f>IF('MS-Chieu'!X24&lt;&gt;"",'MS-Chieu'!X24,"")</f>
        <v/>
      </c>
      <c r="Y25" s="172" t="str">
        <f>IF('MS-Chieu'!Y24&lt;&gt;"",'MS-Chieu'!Y24,"")</f>
        <v/>
      </c>
      <c r="Z25" s="172" t="str">
        <f>IF('MS-Chieu'!Z24&lt;&gt;"",'MS-Chieu'!Z24,"")</f>
        <v/>
      </c>
      <c r="AA25" s="172" t="str">
        <f>IF('MS-Chieu'!AA24&lt;&gt;"",'MS-Chieu'!AA24,"")</f>
        <v/>
      </c>
      <c r="AB25" s="172" t="str">
        <f>IF('MS-Chieu'!AB24&lt;&gt;"",'MS-Chieu'!AB24,"")</f>
        <v/>
      </c>
      <c r="AC25" s="172" t="str">
        <f>IF('MS-Chieu'!AC24&lt;&gt;"",'MS-Chieu'!AC24,"")</f>
        <v/>
      </c>
      <c r="AD25" s="172" t="str">
        <f>IF('MS-Chieu'!AD24&lt;&gt;"",'MS-Chieu'!AD24,"")</f>
        <v/>
      </c>
      <c r="AE25" s="172" t="str">
        <f>IF('MS-Chieu'!AE24&lt;&gt;"",'MS-Chieu'!AE24,"")</f>
        <v/>
      </c>
      <c r="AF25" s="172" t="str">
        <f>IF('MS-Chieu'!AF24&lt;&gt;"",'MS-Chieu'!AF24,"")</f>
        <v/>
      </c>
      <c r="AG25" s="172" t="str">
        <f>IF('MS-Chieu'!AG24&lt;&gt;"",'MS-Chieu'!AG24,"")</f>
        <v/>
      </c>
      <c r="AH25" s="172" t="str">
        <f>IF('MS-Chieu'!AH24&lt;&gt;"",'MS-Chieu'!AH24,"")</f>
        <v/>
      </c>
      <c r="AI25" s="219" t="s">
        <v>66</v>
      </c>
      <c r="AJ25" s="218"/>
      <c r="AK25" s="177"/>
      <c r="AL25" s="177"/>
      <c r="AM25" s="187"/>
    </row>
    <row r="26" spans="1:39" ht="15.6" customHeight="1" thickBot="1" x14ac:dyDescent="0.3">
      <c r="A26" s="101"/>
      <c r="B26" s="179">
        <v>5</v>
      </c>
      <c r="C26" s="180" t="str">
        <f>IF('MS-Chieu'!C25&lt;&gt;"",'MS-Chieu'!C25,"")</f>
        <v/>
      </c>
      <c r="D26" s="180" t="str">
        <f>IF('MS-Chieu'!D25&lt;&gt;"",'MS-Chieu'!D25,"")</f>
        <v/>
      </c>
      <c r="E26" s="180" t="str">
        <f>IF('MS-Chieu'!E25&lt;&gt;"",'MS-Chieu'!E25,"")</f>
        <v/>
      </c>
      <c r="F26" s="180" t="str">
        <f>IF('MS-Chieu'!F25&lt;&gt;"",'MS-Chieu'!F25,"")</f>
        <v/>
      </c>
      <c r="G26" s="180" t="str">
        <f>IF('MS-Chieu'!G25&lt;&gt;"",'MS-Chieu'!G25,"")</f>
        <v/>
      </c>
      <c r="H26" s="180" t="str">
        <f>IF('MS-Chieu'!H25&lt;&gt;"",'MS-Chieu'!H25,"")</f>
        <v/>
      </c>
      <c r="I26" s="180" t="str">
        <f>IF('MS-Chieu'!I25&lt;&gt;"",'MS-Chieu'!I25,"")</f>
        <v/>
      </c>
      <c r="J26" s="180" t="str">
        <f>IF('MS-Chieu'!J25&lt;&gt;"",'MS-Chieu'!J25,"")</f>
        <v/>
      </c>
      <c r="K26" s="180" t="str">
        <f>IF('MS-Chieu'!K25&lt;&gt;"",'MS-Chieu'!K25,"")</f>
        <v/>
      </c>
      <c r="L26" s="180" t="str">
        <f>IF('MS-Chieu'!L25&lt;&gt;"",'MS-Chieu'!L25,"")</f>
        <v/>
      </c>
      <c r="M26" s="180" t="str">
        <f>IF('MS-Chieu'!M25&lt;&gt;"",'MS-Chieu'!M25,"")</f>
        <v/>
      </c>
      <c r="N26" s="180" t="str">
        <f>IF('MS-Chieu'!N25&lt;&gt;"",'MS-Chieu'!N25,"")</f>
        <v/>
      </c>
      <c r="O26" s="180" t="str">
        <f>IF('MS-Chieu'!O25&lt;&gt;"",'MS-Chieu'!O25,"")</f>
        <v/>
      </c>
      <c r="P26" s="180" t="str">
        <f>IF('MS-Chieu'!P25&lt;&gt;"",'MS-Chieu'!P25,"")</f>
        <v/>
      </c>
      <c r="Q26" s="180" t="str">
        <f>IF('MS-Chieu'!Q25&lt;&gt;"",'MS-Chieu'!Q25,"")</f>
        <v/>
      </c>
      <c r="R26" s="180" t="str">
        <f>IF('MS-Chieu'!R25&lt;&gt;"",'MS-Chieu'!R25,"")</f>
        <v/>
      </c>
      <c r="S26" s="181" t="str">
        <f>IF('MS-Chieu'!S25&lt;&gt;"",'MS-Chieu'!S25,"")</f>
        <v/>
      </c>
      <c r="T26" s="182" t="str">
        <f>IF('MS-Chieu'!T25&lt;&gt;"",'MS-Chieu'!T25,"")</f>
        <v/>
      </c>
      <c r="U26" s="180" t="str">
        <f>IF('MS-Chieu'!U25&lt;&gt;"",'MS-Chieu'!U25,"")</f>
        <v/>
      </c>
      <c r="V26" s="180" t="str">
        <f>IF('MS-Chieu'!V25&lt;&gt;"",'MS-Chieu'!V25,"")</f>
        <v/>
      </c>
      <c r="W26" s="180" t="str">
        <f>IF('MS-Chieu'!W25&lt;&gt;"",'MS-Chieu'!W25,"")</f>
        <v/>
      </c>
      <c r="X26" s="180" t="str">
        <f>IF('MS-Chieu'!X25&lt;&gt;"",'MS-Chieu'!X25,"")</f>
        <v/>
      </c>
      <c r="Y26" s="180" t="str">
        <f>IF('MS-Chieu'!Y25&lt;&gt;"",'MS-Chieu'!Y25,"")</f>
        <v/>
      </c>
      <c r="Z26" s="180" t="str">
        <f>IF('MS-Chieu'!Z25&lt;&gt;"",'MS-Chieu'!Z25,"")</f>
        <v/>
      </c>
      <c r="AA26" s="180" t="str">
        <f>IF('MS-Chieu'!AA25&lt;&gt;"",'MS-Chieu'!AA25,"")</f>
        <v/>
      </c>
      <c r="AB26" s="180" t="str">
        <f>IF('MS-Chieu'!AB25&lt;&gt;"",'MS-Chieu'!AB25,"")</f>
        <v/>
      </c>
      <c r="AC26" s="180" t="str">
        <f>IF('MS-Chieu'!AC25&lt;&gt;"",'MS-Chieu'!AC25,"")</f>
        <v/>
      </c>
      <c r="AD26" s="180" t="str">
        <f>IF('MS-Chieu'!AD25&lt;&gt;"",'MS-Chieu'!AD25,"")</f>
        <v/>
      </c>
      <c r="AE26" s="180" t="str">
        <f>IF('MS-Chieu'!AE25&lt;&gt;"",'MS-Chieu'!AE25,"")</f>
        <v/>
      </c>
      <c r="AF26" s="180" t="str">
        <f>IF('MS-Chieu'!AF25&lt;&gt;"",'MS-Chieu'!AF25,"")</f>
        <v/>
      </c>
      <c r="AG26" s="180" t="str">
        <f>IF('MS-Chieu'!AG25&lt;&gt;"",'MS-Chieu'!AG25,"")</f>
        <v/>
      </c>
      <c r="AH26" s="180" t="str">
        <f>IF('MS-Chieu'!AH25&lt;&gt;"",'MS-Chieu'!AH25,"")</f>
        <v/>
      </c>
      <c r="AI26" s="219" t="s">
        <v>66</v>
      </c>
      <c r="AJ26" s="218"/>
      <c r="AK26" s="177"/>
      <c r="AL26" s="177"/>
      <c r="AM26" s="187"/>
    </row>
    <row r="27" spans="1:39" ht="15.6" customHeight="1" thickTop="1" x14ac:dyDescent="0.25">
      <c r="A27" s="90"/>
      <c r="B27" s="183">
        <v>1</v>
      </c>
      <c r="C27" s="184" t="str">
        <f>IF('MS-Chieu'!C26&lt;&gt;"",'MS-Chieu'!C26,"")</f>
        <v/>
      </c>
      <c r="D27" s="184" t="str">
        <f>IF('MS-Chieu'!D26&lt;&gt;"",'MS-Chieu'!D26,"")</f>
        <v/>
      </c>
      <c r="E27" s="184" t="str">
        <f>IF('MS-Chieu'!E26&lt;&gt;"",'MS-Chieu'!E26,"")</f>
        <v/>
      </c>
      <c r="F27" s="184" t="str">
        <f>IF('MS-Chieu'!F26&lt;&gt;"",'MS-Chieu'!F26,"")</f>
        <v/>
      </c>
      <c r="G27" s="184" t="str">
        <f>IF('MS-Chieu'!G26&lt;&gt;"",'MS-Chieu'!G26,"")</f>
        <v/>
      </c>
      <c r="H27" s="184" t="str">
        <f>IF('MS-Chieu'!H26&lt;&gt;"",'MS-Chieu'!H26,"")</f>
        <v/>
      </c>
      <c r="I27" s="184" t="str">
        <f>IF('MS-Chieu'!I26&lt;&gt;"",'MS-Chieu'!I26,"")</f>
        <v/>
      </c>
      <c r="J27" s="184" t="str">
        <f>IF('MS-Chieu'!J26&lt;&gt;"",'MS-Chieu'!J26,"")</f>
        <v/>
      </c>
      <c r="K27" s="184" t="str">
        <f>IF('MS-Chieu'!K26&lt;&gt;"",'MS-Chieu'!K26,"")</f>
        <v/>
      </c>
      <c r="L27" s="184" t="str">
        <f>IF('MS-Chieu'!L26&lt;&gt;"",'MS-Chieu'!L26,"")</f>
        <v/>
      </c>
      <c r="M27" s="184" t="str">
        <f>IF('MS-Chieu'!M26&lt;&gt;"",'MS-Chieu'!M26,"")</f>
        <v/>
      </c>
      <c r="N27" s="184" t="str">
        <f>IF('MS-Chieu'!N26&lt;&gt;"",'MS-Chieu'!N26,"")</f>
        <v/>
      </c>
      <c r="O27" s="184" t="str">
        <f>IF('MS-Chieu'!O26&lt;&gt;"",'MS-Chieu'!O26,"")</f>
        <v/>
      </c>
      <c r="P27" s="184" t="str">
        <f>IF('MS-Chieu'!P26&lt;&gt;"",'MS-Chieu'!P26,"")</f>
        <v/>
      </c>
      <c r="Q27" s="184" t="str">
        <f>IF('MS-Chieu'!Q26&lt;&gt;"",'MS-Chieu'!Q26,"")</f>
        <v/>
      </c>
      <c r="R27" s="184" t="str">
        <f>IF('MS-Chieu'!R26&lt;&gt;"",'MS-Chieu'!R26,"")</f>
        <v/>
      </c>
      <c r="S27" s="185" t="str">
        <f>IF('MS-Chieu'!S26&lt;&gt;"",'MS-Chieu'!S26,"")</f>
        <v/>
      </c>
      <c r="T27" s="186" t="str">
        <f>IF('MS-Chieu'!T26&lt;&gt;"",'MS-Chieu'!T26,"")</f>
        <v/>
      </c>
      <c r="U27" s="184" t="str">
        <f>IF('MS-Chieu'!U26&lt;&gt;"",'MS-Chieu'!U26,"")</f>
        <v/>
      </c>
      <c r="V27" s="184" t="str">
        <f>IF('MS-Chieu'!V26&lt;&gt;"",'MS-Chieu'!V26,"")</f>
        <v/>
      </c>
      <c r="W27" s="184" t="str">
        <f>IF('MS-Chieu'!W26&lt;&gt;"",'MS-Chieu'!W26,"")</f>
        <v/>
      </c>
      <c r="X27" s="184" t="str">
        <f>IF('MS-Chieu'!X26&lt;&gt;"",'MS-Chieu'!X26,"")</f>
        <v/>
      </c>
      <c r="Y27" s="184" t="str">
        <f>IF('MS-Chieu'!Y26&lt;&gt;"",'MS-Chieu'!Y26,"")</f>
        <v/>
      </c>
      <c r="Z27" s="184" t="str">
        <f>IF('MS-Chieu'!Z26&lt;&gt;"",'MS-Chieu'!Z26,"")</f>
        <v/>
      </c>
      <c r="AA27" s="184" t="str">
        <f>IF('MS-Chieu'!AA26&lt;&gt;"",'MS-Chieu'!AA26,"")</f>
        <v/>
      </c>
      <c r="AB27" s="184" t="str">
        <f>IF('MS-Chieu'!AB26&lt;&gt;"",'MS-Chieu'!AB26,"")</f>
        <v/>
      </c>
      <c r="AC27" s="184" t="str">
        <f>IF('MS-Chieu'!AC26&lt;&gt;"",'MS-Chieu'!AC26,"")</f>
        <v/>
      </c>
      <c r="AD27" s="184" t="str">
        <f>IF('MS-Chieu'!AD26&lt;&gt;"",'MS-Chieu'!AD26,"")</f>
        <v/>
      </c>
      <c r="AE27" s="184" t="str">
        <f>IF('MS-Chieu'!AE26&lt;&gt;"",'MS-Chieu'!AE26,"")</f>
        <v/>
      </c>
      <c r="AF27" s="184" t="str">
        <f>IF('MS-Chieu'!AF26&lt;&gt;"",'MS-Chieu'!AF26,"")</f>
        <v/>
      </c>
      <c r="AG27" s="184" t="str">
        <f>IF('MS-Chieu'!AG26&lt;&gt;"",'MS-Chieu'!AG26,"")</f>
        <v/>
      </c>
      <c r="AH27" s="184" t="str">
        <f>IF('MS-Chieu'!AH26&lt;&gt;"",'MS-Chieu'!AH26,"")</f>
        <v/>
      </c>
      <c r="AI27" s="219" t="s">
        <v>66</v>
      </c>
      <c r="AJ27" s="218"/>
      <c r="AK27" s="177"/>
      <c r="AL27" s="177"/>
      <c r="AM27" s="187"/>
    </row>
    <row r="28" spans="1:39" ht="15.6" customHeight="1" x14ac:dyDescent="0.25">
      <c r="A28" s="97"/>
      <c r="B28" s="171">
        <v>2</v>
      </c>
      <c r="C28" s="172" t="str">
        <f>IF('MS-Chieu'!C27&lt;&gt;"",'MS-Chieu'!C27,"")</f>
        <v/>
      </c>
      <c r="D28" s="172" t="str">
        <f>IF('MS-Chieu'!D27&lt;&gt;"",'MS-Chieu'!D27,"")</f>
        <v/>
      </c>
      <c r="E28" s="172" t="str">
        <f>IF('MS-Chieu'!E27&lt;&gt;"",'MS-Chieu'!E27,"")</f>
        <v/>
      </c>
      <c r="F28" s="172" t="str">
        <f>IF('MS-Chieu'!F27&lt;&gt;"",'MS-Chieu'!F27,"")</f>
        <v/>
      </c>
      <c r="G28" s="172" t="str">
        <f>IF('MS-Chieu'!G27&lt;&gt;"",'MS-Chieu'!G27,"")</f>
        <v/>
      </c>
      <c r="H28" s="172" t="str">
        <f>IF('MS-Chieu'!H27&lt;&gt;"",'MS-Chieu'!H27,"")</f>
        <v/>
      </c>
      <c r="I28" s="172" t="str">
        <f>IF('MS-Chieu'!I27&lt;&gt;"",'MS-Chieu'!I27,"")</f>
        <v/>
      </c>
      <c r="J28" s="172" t="str">
        <f>IF('MS-Chieu'!J27&lt;&gt;"",'MS-Chieu'!J27,"")</f>
        <v/>
      </c>
      <c r="K28" s="172" t="str">
        <f>IF('MS-Chieu'!K27&lt;&gt;"",'MS-Chieu'!K27,"")</f>
        <v/>
      </c>
      <c r="L28" s="172" t="str">
        <f>IF('MS-Chieu'!L27&lt;&gt;"",'MS-Chieu'!L27,"")</f>
        <v/>
      </c>
      <c r="M28" s="172" t="str">
        <f>IF('MS-Chieu'!M27&lt;&gt;"",'MS-Chieu'!M27,"")</f>
        <v/>
      </c>
      <c r="N28" s="172" t="str">
        <f>IF('MS-Chieu'!N27&lt;&gt;"",'MS-Chieu'!N27,"")</f>
        <v/>
      </c>
      <c r="O28" s="172" t="str">
        <f>IF('MS-Chieu'!O27&lt;&gt;"",'MS-Chieu'!O27,"")</f>
        <v/>
      </c>
      <c r="P28" s="172" t="str">
        <f>IF('MS-Chieu'!P27&lt;&gt;"",'MS-Chieu'!P27,"")</f>
        <v/>
      </c>
      <c r="Q28" s="172" t="str">
        <f>IF('MS-Chieu'!Q27&lt;&gt;"",'MS-Chieu'!Q27,"")</f>
        <v/>
      </c>
      <c r="R28" s="172" t="str">
        <f>IF('MS-Chieu'!R27&lt;&gt;"",'MS-Chieu'!R27,"")</f>
        <v/>
      </c>
      <c r="S28" s="173" t="str">
        <f>IF('MS-Chieu'!S27&lt;&gt;"",'MS-Chieu'!S27,"")</f>
        <v/>
      </c>
      <c r="T28" s="174" t="str">
        <f>IF('MS-Chieu'!T27&lt;&gt;"",'MS-Chieu'!T27,"")</f>
        <v/>
      </c>
      <c r="U28" s="172" t="str">
        <f>IF('MS-Chieu'!U27&lt;&gt;"",'MS-Chieu'!U27,"")</f>
        <v/>
      </c>
      <c r="V28" s="172" t="str">
        <f>IF('MS-Chieu'!V27&lt;&gt;"",'MS-Chieu'!V27,"")</f>
        <v/>
      </c>
      <c r="W28" s="172" t="str">
        <f>IF('MS-Chieu'!W27&lt;&gt;"",'MS-Chieu'!W27,"")</f>
        <v/>
      </c>
      <c r="X28" s="172" t="str">
        <f>IF('MS-Chieu'!X27&lt;&gt;"",'MS-Chieu'!X27,"")</f>
        <v/>
      </c>
      <c r="Y28" s="172" t="str">
        <f>IF('MS-Chieu'!Y27&lt;&gt;"",'MS-Chieu'!Y27,"")</f>
        <v/>
      </c>
      <c r="Z28" s="172" t="str">
        <f>IF('MS-Chieu'!Z27&lt;&gt;"",'MS-Chieu'!Z27,"")</f>
        <v/>
      </c>
      <c r="AA28" s="172" t="str">
        <f>IF('MS-Chieu'!AA27&lt;&gt;"",'MS-Chieu'!AA27,"")</f>
        <v/>
      </c>
      <c r="AB28" s="172" t="str">
        <f>IF('MS-Chieu'!AB27&lt;&gt;"",'MS-Chieu'!AB27,"")</f>
        <v/>
      </c>
      <c r="AC28" s="172" t="str">
        <f>IF('MS-Chieu'!AC27&lt;&gt;"",'MS-Chieu'!AC27,"")</f>
        <v/>
      </c>
      <c r="AD28" s="172" t="str">
        <f>IF('MS-Chieu'!AD27&lt;&gt;"",'MS-Chieu'!AD27,"")</f>
        <v/>
      </c>
      <c r="AE28" s="172" t="str">
        <f>IF('MS-Chieu'!AE27&lt;&gt;"",'MS-Chieu'!AE27,"")</f>
        <v/>
      </c>
      <c r="AF28" s="172" t="str">
        <f>IF('MS-Chieu'!AF27&lt;&gt;"",'MS-Chieu'!AF27,"")</f>
        <v/>
      </c>
      <c r="AG28" s="172" t="str">
        <f>IF('MS-Chieu'!AG27&lt;&gt;"",'MS-Chieu'!AG27,"")</f>
        <v/>
      </c>
      <c r="AH28" s="172" t="str">
        <f>IF('MS-Chieu'!AH27&lt;&gt;"",'MS-Chieu'!AH27,"")</f>
        <v/>
      </c>
      <c r="AI28" s="219" t="s">
        <v>66</v>
      </c>
      <c r="AJ28" s="218"/>
      <c r="AK28" s="177"/>
      <c r="AL28" s="177"/>
      <c r="AM28" s="187"/>
    </row>
    <row r="29" spans="1:39" ht="15.6" customHeight="1" x14ac:dyDescent="0.25">
      <c r="A29" s="100">
        <v>6</v>
      </c>
      <c r="B29" s="171">
        <v>3</v>
      </c>
      <c r="C29" s="172" t="str">
        <f>IF('MS-Chieu'!C28&lt;&gt;"",'MS-Chieu'!C28,"")</f>
        <v/>
      </c>
      <c r="D29" s="172" t="str">
        <f>IF('MS-Chieu'!D28&lt;&gt;"",'MS-Chieu'!D28,"")</f>
        <v/>
      </c>
      <c r="E29" s="172" t="str">
        <f>IF('MS-Chieu'!E28&lt;&gt;"",'MS-Chieu'!E28,"")</f>
        <v/>
      </c>
      <c r="F29" s="172" t="str">
        <f>IF('MS-Chieu'!F28&lt;&gt;"",'MS-Chieu'!F28,"")</f>
        <v/>
      </c>
      <c r="G29" s="172" t="str">
        <f>IF('MS-Chieu'!G28&lt;&gt;"",'MS-Chieu'!G28,"")</f>
        <v/>
      </c>
      <c r="H29" s="172" t="str">
        <f>IF('MS-Chieu'!H28&lt;&gt;"",'MS-Chieu'!H28,"")</f>
        <v/>
      </c>
      <c r="I29" s="172" t="str">
        <f>IF('MS-Chieu'!I28&lt;&gt;"",'MS-Chieu'!I28,"")</f>
        <v/>
      </c>
      <c r="J29" s="172" t="str">
        <f>IF('MS-Chieu'!J28&lt;&gt;"",'MS-Chieu'!J28,"")</f>
        <v/>
      </c>
      <c r="K29" s="172" t="str">
        <f>IF('MS-Chieu'!K28&lt;&gt;"",'MS-Chieu'!K28,"")</f>
        <v/>
      </c>
      <c r="L29" s="172" t="str">
        <f>IF('MS-Chieu'!L28&lt;&gt;"",'MS-Chieu'!L28,"")</f>
        <v/>
      </c>
      <c r="M29" s="172" t="str">
        <f>IF('MS-Chieu'!M28&lt;&gt;"",'MS-Chieu'!M28,"")</f>
        <v/>
      </c>
      <c r="N29" s="172" t="str">
        <f>IF('MS-Chieu'!N28&lt;&gt;"",'MS-Chieu'!N28,"")</f>
        <v/>
      </c>
      <c r="O29" s="172" t="str">
        <f>IF('MS-Chieu'!O28&lt;&gt;"",'MS-Chieu'!O28,"")</f>
        <v/>
      </c>
      <c r="P29" s="172" t="str">
        <f>IF('MS-Chieu'!P28&lt;&gt;"",'MS-Chieu'!P28,"")</f>
        <v/>
      </c>
      <c r="Q29" s="172" t="str">
        <f>IF('MS-Chieu'!Q28&lt;&gt;"",'MS-Chieu'!Q28,"")</f>
        <v/>
      </c>
      <c r="R29" s="172" t="str">
        <f>IF('MS-Chieu'!R28&lt;&gt;"",'MS-Chieu'!R28,"")</f>
        <v/>
      </c>
      <c r="S29" s="173" t="str">
        <f>IF('MS-Chieu'!S28&lt;&gt;"",'MS-Chieu'!S28,"")</f>
        <v/>
      </c>
      <c r="T29" s="174" t="str">
        <f>IF('MS-Chieu'!T28&lt;&gt;"",'MS-Chieu'!T28,"")</f>
        <v/>
      </c>
      <c r="U29" s="172" t="str">
        <f>IF('MS-Chieu'!U28&lt;&gt;"",'MS-Chieu'!U28,"")</f>
        <v/>
      </c>
      <c r="V29" s="172" t="str">
        <f>IF('MS-Chieu'!V28&lt;&gt;"",'MS-Chieu'!V28,"")</f>
        <v/>
      </c>
      <c r="W29" s="172" t="str">
        <f>IF('MS-Chieu'!W28&lt;&gt;"",'MS-Chieu'!W28,"")</f>
        <v/>
      </c>
      <c r="X29" s="172" t="str">
        <f>IF('MS-Chieu'!X28&lt;&gt;"",'MS-Chieu'!X28,"")</f>
        <v/>
      </c>
      <c r="Y29" s="172" t="str">
        <f>IF('MS-Chieu'!Y28&lt;&gt;"",'MS-Chieu'!Y28,"")</f>
        <v/>
      </c>
      <c r="Z29" s="172" t="str">
        <f>IF('MS-Chieu'!Z28&lt;&gt;"",'MS-Chieu'!Z28,"")</f>
        <v/>
      </c>
      <c r="AA29" s="172" t="str">
        <f>IF('MS-Chieu'!AA28&lt;&gt;"",'MS-Chieu'!AA28,"")</f>
        <v/>
      </c>
      <c r="AB29" s="172" t="str">
        <f>IF('MS-Chieu'!AB28&lt;&gt;"",'MS-Chieu'!AB28,"")</f>
        <v/>
      </c>
      <c r="AC29" s="172" t="str">
        <f>IF('MS-Chieu'!AC28&lt;&gt;"",'MS-Chieu'!AC28,"")</f>
        <v/>
      </c>
      <c r="AD29" s="172" t="str">
        <f>IF('MS-Chieu'!AD28&lt;&gt;"",'MS-Chieu'!AD28,"")</f>
        <v/>
      </c>
      <c r="AE29" s="172" t="str">
        <f>IF('MS-Chieu'!AE28&lt;&gt;"",'MS-Chieu'!AE28,"")</f>
        <v/>
      </c>
      <c r="AF29" s="172" t="str">
        <f>IF('MS-Chieu'!AF28&lt;&gt;"",'MS-Chieu'!AF28,"")</f>
        <v/>
      </c>
      <c r="AG29" s="172" t="str">
        <f>IF('MS-Chieu'!AG28&lt;&gt;"",'MS-Chieu'!AG28,"")</f>
        <v/>
      </c>
      <c r="AH29" s="172" t="str">
        <f>IF('MS-Chieu'!AH28&lt;&gt;"",'MS-Chieu'!AH28,"")</f>
        <v/>
      </c>
      <c r="AI29" s="219" t="s">
        <v>66</v>
      </c>
      <c r="AJ29" s="218"/>
      <c r="AK29" s="177"/>
      <c r="AL29" s="177"/>
      <c r="AM29" s="187"/>
    </row>
    <row r="30" spans="1:39" ht="15.6" customHeight="1" x14ac:dyDescent="0.25">
      <c r="A30" s="97"/>
      <c r="B30" s="171">
        <v>4</v>
      </c>
      <c r="C30" s="172" t="str">
        <f>IF('MS-Chieu'!C29&lt;&gt;"",'MS-Chieu'!C29,"")</f>
        <v/>
      </c>
      <c r="D30" s="172" t="str">
        <f>IF('MS-Chieu'!D29&lt;&gt;"",'MS-Chieu'!D29,"")</f>
        <v/>
      </c>
      <c r="E30" s="172" t="str">
        <f>IF('MS-Chieu'!E29&lt;&gt;"",'MS-Chieu'!E29,"")</f>
        <v/>
      </c>
      <c r="F30" s="172" t="str">
        <f>IF('MS-Chieu'!F29&lt;&gt;"",'MS-Chieu'!F29,"")</f>
        <v/>
      </c>
      <c r="G30" s="172" t="str">
        <f>IF('MS-Chieu'!G29&lt;&gt;"",'MS-Chieu'!G29,"")</f>
        <v/>
      </c>
      <c r="H30" s="172" t="str">
        <f>IF('MS-Chieu'!H29&lt;&gt;"",'MS-Chieu'!H29,"")</f>
        <v/>
      </c>
      <c r="I30" s="172" t="str">
        <f>IF('MS-Chieu'!I29&lt;&gt;"",'MS-Chieu'!I29,"")</f>
        <v/>
      </c>
      <c r="J30" s="172" t="str">
        <f>IF('MS-Chieu'!J29&lt;&gt;"",'MS-Chieu'!J29,"")</f>
        <v/>
      </c>
      <c r="K30" s="172" t="str">
        <f>IF('MS-Chieu'!K29&lt;&gt;"",'MS-Chieu'!K29,"")</f>
        <v/>
      </c>
      <c r="L30" s="172" t="str">
        <f>IF('MS-Chieu'!L29&lt;&gt;"",'MS-Chieu'!L29,"")</f>
        <v/>
      </c>
      <c r="M30" s="172" t="str">
        <f>IF('MS-Chieu'!M29&lt;&gt;"",'MS-Chieu'!M29,"")</f>
        <v/>
      </c>
      <c r="N30" s="172" t="str">
        <f>IF('MS-Chieu'!N29&lt;&gt;"",'MS-Chieu'!N29,"")</f>
        <v/>
      </c>
      <c r="O30" s="172" t="str">
        <f>IF('MS-Chieu'!O29&lt;&gt;"",'MS-Chieu'!O29,"")</f>
        <v/>
      </c>
      <c r="P30" s="172" t="str">
        <f>IF('MS-Chieu'!P29&lt;&gt;"",'MS-Chieu'!P29,"")</f>
        <v/>
      </c>
      <c r="Q30" s="172" t="str">
        <f>IF('MS-Chieu'!Q29&lt;&gt;"",'MS-Chieu'!Q29,"")</f>
        <v/>
      </c>
      <c r="R30" s="172" t="str">
        <f>IF('MS-Chieu'!R29&lt;&gt;"",'MS-Chieu'!R29,"")</f>
        <v/>
      </c>
      <c r="S30" s="173" t="str">
        <f>IF('MS-Chieu'!S29&lt;&gt;"",'MS-Chieu'!S29,"")</f>
        <v/>
      </c>
      <c r="T30" s="174" t="str">
        <f>IF('MS-Chieu'!T29&lt;&gt;"",'MS-Chieu'!T29,"")</f>
        <v/>
      </c>
      <c r="U30" s="172" t="str">
        <f>IF('MS-Chieu'!U29&lt;&gt;"",'MS-Chieu'!U29,"")</f>
        <v/>
      </c>
      <c r="V30" s="172" t="str">
        <f>IF('MS-Chieu'!V29&lt;&gt;"",'MS-Chieu'!V29,"")</f>
        <v/>
      </c>
      <c r="W30" s="172" t="str">
        <f>IF('MS-Chieu'!W29&lt;&gt;"",'MS-Chieu'!W29,"")</f>
        <v/>
      </c>
      <c r="X30" s="172" t="str">
        <f>IF('MS-Chieu'!X29&lt;&gt;"",'MS-Chieu'!X29,"")</f>
        <v/>
      </c>
      <c r="Y30" s="172" t="str">
        <f>IF('MS-Chieu'!Y29&lt;&gt;"",'MS-Chieu'!Y29,"")</f>
        <v/>
      </c>
      <c r="Z30" s="172" t="str">
        <f>IF('MS-Chieu'!Z29&lt;&gt;"",'MS-Chieu'!Z29,"")</f>
        <v/>
      </c>
      <c r="AA30" s="172" t="str">
        <f>IF('MS-Chieu'!AA29&lt;&gt;"",'MS-Chieu'!AA29,"")</f>
        <v/>
      </c>
      <c r="AB30" s="172" t="str">
        <f>IF('MS-Chieu'!AB29&lt;&gt;"",'MS-Chieu'!AB29,"")</f>
        <v/>
      </c>
      <c r="AC30" s="172" t="str">
        <f>IF('MS-Chieu'!AC29&lt;&gt;"",'MS-Chieu'!AC29,"")</f>
        <v/>
      </c>
      <c r="AD30" s="172" t="str">
        <f>IF('MS-Chieu'!AD29&lt;&gt;"",'MS-Chieu'!AD29,"")</f>
        <v/>
      </c>
      <c r="AE30" s="172" t="str">
        <f>IF('MS-Chieu'!AE29&lt;&gt;"",'MS-Chieu'!AE29,"")</f>
        <v/>
      </c>
      <c r="AF30" s="172" t="str">
        <f>IF('MS-Chieu'!AF29&lt;&gt;"",'MS-Chieu'!AF29,"")</f>
        <v/>
      </c>
      <c r="AG30" s="172" t="str">
        <f>IF('MS-Chieu'!AG29&lt;&gt;"",'MS-Chieu'!AG29,"")</f>
        <v/>
      </c>
      <c r="AH30" s="172" t="str">
        <f>IF('MS-Chieu'!AH29&lt;&gt;"",'MS-Chieu'!AH29,"")</f>
        <v/>
      </c>
      <c r="AI30" s="219" t="s">
        <v>66</v>
      </c>
      <c r="AJ30" s="218"/>
      <c r="AK30" s="177"/>
      <c r="AL30" s="177"/>
      <c r="AM30" s="187"/>
    </row>
    <row r="31" spans="1:39" ht="15.6" customHeight="1" thickBot="1" x14ac:dyDescent="0.3">
      <c r="A31" s="101"/>
      <c r="B31" s="179">
        <v>5</v>
      </c>
      <c r="C31" s="180" t="str">
        <f>IF('MS-Chieu'!C30&lt;&gt;"",'MS-Chieu'!C30,"")</f>
        <v/>
      </c>
      <c r="D31" s="180" t="str">
        <f>IF('MS-Chieu'!D30&lt;&gt;"",'MS-Chieu'!D30,"")</f>
        <v/>
      </c>
      <c r="E31" s="180" t="str">
        <f>IF('MS-Chieu'!E30&lt;&gt;"",'MS-Chieu'!E30,"")</f>
        <v/>
      </c>
      <c r="F31" s="180" t="str">
        <f>IF('MS-Chieu'!F30&lt;&gt;"",'MS-Chieu'!F30,"")</f>
        <v/>
      </c>
      <c r="G31" s="180" t="str">
        <f>IF('MS-Chieu'!G30&lt;&gt;"",'MS-Chieu'!G30,"")</f>
        <v/>
      </c>
      <c r="H31" s="180" t="str">
        <f>IF('MS-Chieu'!H30&lt;&gt;"",'MS-Chieu'!H30,"")</f>
        <v/>
      </c>
      <c r="I31" s="180" t="str">
        <f>IF('MS-Chieu'!I30&lt;&gt;"",'MS-Chieu'!I30,"")</f>
        <v/>
      </c>
      <c r="J31" s="180" t="str">
        <f>IF('MS-Chieu'!J30&lt;&gt;"",'MS-Chieu'!J30,"")</f>
        <v/>
      </c>
      <c r="K31" s="180" t="str">
        <f>IF('MS-Chieu'!K30&lt;&gt;"",'MS-Chieu'!K30,"")</f>
        <v/>
      </c>
      <c r="L31" s="180" t="str">
        <f>IF('MS-Chieu'!L30&lt;&gt;"",'MS-Chieu'!L30,"")</f>
        <v/>
      </c>
      <c r="M31" s="180" t="str">
        <f>IF('MS-Chieu'!M30&lt;&gt;"",'MS-Chieu'!M30,"")</f>
        <v/>
      </c>
      <c r="N31" s="180" t="str">
        <f>IF('MS-Chieu'!N30&lt;&gt;"",'MS-Chieu'!N30,"")</f>
        <v/>
      </c>
      <c r="O31" s="180" t="str">
        <f>IF('MS-Chieu'!O30&lt;&gt;"",'MS-Chieu'!O30,"")</f>
        <v/>
      </c>
      <c r="P31" s="180" t="str">
        <f>IF('MS-Chieu'!P30&lt;&gt;"",'MS-Chieu'!P30,"")</f>
        <v/>
      </c>
      <c r="Q31" s="180" t="str">
        <f>IF('MS-Chieu'!Q30&lt;&gt;"",'MS-Chieu'!Q30,"")</f>
        <v/>
      </c>
      <c r="R31" s="180" t="str">
        <f>IF('MS-Chieu'!R30&lt;&gt;"",'MS-Chieu'!R30,"")</f>
        <v/>
      </c>
      <c r="S31" s="181" t="str">
        <f>IF('MS-Chieu'!S30&lt;&gt;"",'MS-Chieu'!S30,"")</f>
        <v/>
      </c>
      <c r="T31" s="182" t="str">
        <f>IF('MS-Chieu'!T30&lt;&gt;"",'MS-Chieu'!T30,"")</f>
        <v/>
      </c>
      <c r="U31" s="180" t="str">
        <f>IF('MS-Chieu'!U30&lt;&gt;"",'MS-Chieu'!U30,"")</f>
        <v/>
      </c>
      <c r="V31" s="180" t="str">
        <f>IF('MS-Chieu'!V30&lt;&gt;"",'MS-Chieu'!V30,"")</f>
        <v/>
      </c>
      <c r="W31" s="180" t="str">
        <f>IF('MS-Chieu'!W30&lt;&gt;"",'MS-Chieu'!W30,"")</f>
        <v/>
      </c>
      <c r="X31" s="180" t="str">
        <f>IF('MS-Chieu'!X30&lt;&gt;"",'MS-Chieu'!X30,"")</f>
        <v/>
      </c>
      <c r="Y31" s="180" t="str">
        <f>IF('MS-Chieu'!Y30&lt;&gt;"",'MS-Chieu'!Y30,"")</f>
        <v/>
      </c>
      <c r="Z31" s="180" t="str">
        <f>IF('MS-Chieu'!Z30&lt;&gt;"",'MS-Chieu'!Z30,"")</f>
        <v/>
      </c>
      <c r="AA31" s="180" t="str">
        <f>IF('MS-Chieu'!AA30&lt;&gt;"",'MS-Chieu'!AA30,"")</f>
        <v/>
      </c>
      <c r="AB31" s="180" t="str">
        <f>IF('MS-Chieu'!AB30&lt;&gt;"",'MS-Chieu'!AB30,"")</f>
        <v/>
      </c>
      <c r="AC31" s="180" t="str">
        <f>IF('MS-Chieu'!AC30&lt;&gt;"",'MS-Chieu'!AC30,"")</f>
        <v/>
      </c>
      <c r="AD31" s="180" t="str">
        <f>IF('MS-Chieu'!AD30&lt;&gt;"",'MS-Chieu'!AD30,"")</f>
        <v/>
      </c>
      <c r="AE31" s="180" t="str">
        <f>IF('MS-Chieu'!AE30&lt;&gt;"",'MS-Chieu'!AE30,"")</f>
        <v/>
      </c>
      <c r="AF31" s="180" t="str">
        <f>IF('MS-Chieu'!AF30&lt;&gt;"",'MS-Chieu'!AF30,"")</f>
        <v/>
      </c>
      <c r="AG31" s="180" t="str">
        <f>IF('MS-Chieu'!AG30&lt;&gt;"",'MS-Chieu'!AG30,"")</f>
        <v/>
      </c>
      <c r="AH31" s="180" t="str">
        <f>IF('MS-Chieu'!AH30&lt;&gt;"",'MS-Chieu'!AH30,"")</f>
        <v/>
      </c>
      <c r="AI31" s="219" t="s">
        <v>66</v>
      </c>
      <c r="AJ31" s="218"/>
      <c r="AK31" s="177"/>
      <c r="AL31" s="177"/>
      <c r="AM31" s="187"/>
    </row>
    <row r="32" spans="1:39" ht="15.6" customHeight="1" thickTop="1" x14ac:dyDescent="0.25">
      <c r="A32" s="90"/>
      <c r="B32" s="183">
        <v>1</v>
      </c>
      <c r="C32" s="184" t="str">
        <f>IF('MS-Chieu'!C31&lt;&gt;"",'MS-Chieu'!C31,"")</f>
        <v/>
      </c>
      <c r="D32" s="184" t="str">
        <f>IF('MS-Chieu'!D31&lt;&gt;"",'MS-Chieu'!D31,"")</f>
        <v/>
      </c>
      <c r="E32" s="184" t="str">
        <f>IF('MS-Chieu'!E31&lt;&gt;"",'MS-Chieu'!E31,"")</f>
        <v/>
      </c>
      <c r="F32" s="184" t="str">
        <f>IF('MS-Chieu'!F31&lt;&gt;"",'MS-Chieu'!F31,"")</f>
        <v/>
      </c>
      <c r="G32" s="184" t="str">
        <f>IF('MS-Chieu'!G31&lt;&gt;"",'MS-Chieu'!G31,"")</f>
        <v/>
      </c>
      <c r="H32" s="184" t="str">
        <f>IF('MS-Chieu'!H31&lt;&gt;"",'MS-Chieu'!H31,"")</f>
        <v/>
      </c>
      <c r="I32" s="184" t="str">
        <f>IF('MS-Chieu'!I31&lt;&gt;"",'MS-Chieu'!I31,"")</f>
        <v/>
      </c>
      <c r="J32" s="184" t="str">
        <f>IF('MS-Chieu'!J31&lt;&gt;"",'MS-Chieu'!J31,"")</f>
        <v/>
      </c>
      <c r="K32" s="184" t="str">
        <f>IF('MS-Chieu'!K31&lt;&gt;"",'MS-Chieu'!K31,"")</f>
        <v/>
      </c>
      <c r="L32" s="184" t="str">
        <f>IF('MS-Chieu'!L31&lt;&gt;"",'MS-Chieu'!L31,"")</f>
        <v/>
      </c>
      <c r="M32" s="184" t="str">
        <f>IF('MS-Chieu'!M31&lt;&gt;"",'MS-Chieu'!M31,"")</f>
        <v/>
      </c>
      <c r="N32" s="184" t="str">
        <f>IF('MS-Chieu'!N31&lt;&gt;"",'MS-Chieu'!N31,"")</f>
        <v/>
      </c>
      <c r="O32" s="184" t="str">
        <f>IF('MS-Chieu'!O31&lt;&gt;"",'MS-Chieu'!O31,"")</f>
        <v/>
      </c>
      <c r="P32" s="184" t="str">
        <f>IF('MS-Chieu'!P31&lt;&gt;"",'MS-Chieu'!P31,"")</f>
        <v/>
      </c>
      <c r="Q32" s="184" t="str">
        <f>IF('MS-Chieu'!Q31&lt;&gt;"",'MS-Chieu'!Q31,"")</f>
        <v/>
      </c>
      <c r="R32" s="184" t="str">
        <f>IF('MS-Chieu'!R31&lt;&gt;"",'MS-Chieu'!R31,"")</f>
        <v/>
      </c>
      <c r="S32" s="185" t="str">
        <f>IF('MS-Chieu'!S31&lt;&gt;"",'MS-Chieu'!S31,"")</f>
        <v/>
      </c>
      <c r="T32" s="186" t="str">
        <f>IF('MS-Chieu'!T31&lt;&gt;"",'MS-Chieu'!T31,"")</f>
        <v/>
      </c>
      <c r="U32" s="184" t="str">
        <f>IF('MS-Chieu'!U31&lt;&gt;"",'MS-Chieu'!U31,"")</f>
        <v/>
      </c>
      <c r="V32" s="184" t="str">
        <f>IF('MS-Chieu'!V31&lt;&gt;"",'MS-Chieu'!V31,"")</f>
        <v/>
      </c>
      <c r="W32" s="184" t="str">
        <f>IF('MS-Chieu'!W31&lt;&gt;"",'MS-Chieu'!W31,"")</f>
        <v/>
      </c>
      <c r="X32" s="184" t="str">
        <f>IF('MS-Chieu'!X31&lt;&gt;"",'MS-Chieu'!X31,"")</f>
        <v/>
      </c>
      <c r="Y32" s="184" t="str">
        <f>IF('MS-Chieu'!Y31&lt;&gt;"",'MS-Chieu'!Y31,"")</f>
        <v/>
      </c>
      <c r="Z32" s="184" t="str">
        <f>IF('MS-Chieu'!Z31&lt;&gt;"",'MS-Chieu'!Z31,"")</f>
        <v/>
      </c>
      <c r="AA32" s="184" t="str">
        <f>IF('MS-Chieu'!AA31&lt;&gt;"",'MS-Chieu'!AA31,"")</f>
        <v/>
      </c>
      <c r="AB32" s="184" t="str">
        <f>IF('MS-Chieu'!AB31&lt;&gt;"",'MS-Chieu'!AB31,"")</f>
        <v/>
      </c>
      <c r="AC32" s="184" t="str">
        <f>IF('MS-Chieu'!AC31&lt;&gt;"",'MS-Chieu'!AC31,"")</f>
        <v/>
      </c>
      <c r="AD32" s="184" t="str">
        <f>IF('MS-Chieu'!AD31&lt;&gt;"",'MS-Chieu'!AD31,"")</f>
        <v/>
      </c>
      <c r="AE32" s="184" t="str">
        <f>IF('MS-Chieu'!AE31&lt;&gt;"",'MS-Chieu'!AE31,"")</f>
        <v/>
      </c>
      <c r="AF32" s="184" t="str">
        <f>IF('MS-Chieu'!AF31&lt;&gt;"",'MS-Chieu'!AF31,"")</f>
        <v/>
      </c>
      <c r="AG32" s="184" t="str">
        <f>IF('MS-Chieu'!AG31&lt;&gt;"",'MS-Chieu'!AG31,"")</f>
        <v/>
      </c>
      <c r="AH32" s="184" t="str">
        <f>IF('MS-Chieu'!AH31&lt;&gt;"",'MS-Chieu'!AH31,"")</f>
        <v/>
      </c>
      <c r="AI32" s="219" t="s">
        <v>66</v>
      </c>
      <c r="AJ32" s="218"/>
      <c r="AK32" s="177"/>
      <c r="AL32" s="177"/>
      <c r="AM32" s="187"/>
    </row>
    <row r="33" spans="1:39" ht="15.6" customHeight="1" x14ac:dyDescent="0.25">
      <c r="A33" s="97"/>
      <c r="B33" s="171">
        <v>2</v>
      </c>
      <c r="C33" s="172" t="str">
        <f>IF('MS-Chieu'!C32&lt;&gt;"",'MS-Chieu'!C32,"")</f>
        <v/>
      </c>
      <c r="D33" s="172" t="str">
        <f>IF('MS-Chieu'!D32&lt;&gt;"",'MS-Chieu'!D32,"")</f>
        <v/>
      </c>
      <c r="E33" s="172" t="str">
        <f>IF('MS-Chieu'!E32&lt;&gt;"",'MS-Chieu'!E32,"")</f>
        <v/>
      </c>
      <c r="F33" s="172" t="str">
        <f>IF('MS-Chieu'!F32&lt;&gt;"",'MS-Chieu'!F32,"")</f>
        <v/>
      </c>
      <c r="G33" s="172" t="str">
        <f>IF('MS-Chieu'!G32&lt;&gt;"",'MS-Chieu'!G32,"")</f>
        <v/>
      </c>
      <c r="H33" s="172" t="str">
        <f>IF('MS-Chieu'!H32&lt;&gt;"",'MS-Chieu'!H32,"")</f>
        <v/>
      </c>
      <c r="I33" s="172" t="str">
        <f>IF('MS-Chieu'!I32&lt;&gt;"",'MS-Chieu'!I32,"")</f>
        <v/>
      </c>
      <c r="J33" s="172" t="str">
        <f>IF('MS-Chieu'!J32&lt;&gt;"",'MS-Chieu'!J32,"")</f>
        <v/>
      </c>
      <c r="K33" s="172" t="str">
        <f>IF('MS-Chieu'!K32&lt;&gt;"",'MS-Chieu'!K32,"")</f>
        <v/>
      </c>
      <c r="L33" s="172" t="str">
        <f>IF('MS-Chieu'!L32&lt;&gt;"",'MS-Chieu'!L32,"")</f>
        <v/>
      </c>
      <c r="M33" s="172" t="str">
        <f>IF('MS-Chieu'!M32&lt;&gt;"",'MS-Chieu'!M32,"")</f>
        <v/>
      </c>
      <c r="N33" s="172" t="str">
        <f>IF('MS-Chieu'!N32&lt;&gt;"",'MS-Chieu'!N32,"")</f>
        <v/>
      </c>
      <c r="O33" s="172" t="str">
        <f>IF('MS-Chieu'!O32&lt;&gt;"",'MS-Chieu'!O32,"")</f>
        <v/>
      </c>
      <c r="P33" s="172" t="str">
        <f>IF('MS-Chieu'!P32&lt;&gt;"",'MS-Chieu'!P32,"")</f>
        <v/>
      </c>
      <c r="Q33" s="172" t="str">
        <f>IF('MS-Chieu'!Q32&lt;&gt;"",'MS-Chieu'!Q32,"")</f>
        <v/>
      </c>
      <c r="R33" s="172" t="str">
        <f>IF('MS-Chieu'!R32&lt;&gt;"",'MS-Chieu'!R32,"")</f>
        <v/>
      </c>
      <c r="S33" s="173" t="str">
        <f>IF('MS-Chieu'!S32&lt;&gt;"",'MS-Chieu'!S32,"")</f>
        <v/>
      </c>
      <c r="T33" s="174" t="str">
        <f>IF('MS-Chieu'!T32&lt;&gt;"",'MS-Chieu'!T32,"")</f>
        <v/>
      </c>
      <c r="U33" s="172" t="str">
        <f>IF('MS-Chieu'!U32&lt;&gt;"",'MS-Chieu'!U32,"")</f>
        <v/>
      </c>
      <c r="V33" s="172" t="str">
        <f>IF('MS-Chieu'!V32&lt;&gt;"",'MS-Chieu'!V32,"")</f>
        <v/>
      </c>
      <c r="W33" s="172" t="str">
        <f>IF('MS-Chieu'!W32&lt;&gt;"",'MS-Chieu'!W32,"")</f>
        <v/>
      </c>
      <c r="X33" s="172" t="str">
        <f>IF('MS-Chieu'!X32&lt;&gt;"",'MS-Chieu'!X32,"")</f>
        <v/>
      </c>
      <c r="Y33" s="172" t="str">
        <f>IF('MS-Chieu'!Y32&lt;&gt;"",'MS-Chieu'!Y32,"")</f>
        <v/>
      </c>
      <c r="Z33" s="172" t="str">
        <f>IF('MS-Chieu'!Z32&lt;&gt;"",'MS-Chieu'!Z32,"")</f>
        <v/>
      </c>
      <c r="AA33" s="172" t="str">
        <f>IF('MS-Chieu'!AA32&lt;&gt;"",'MS-Chieu'!AA32,"")</f>
        <v/>
      </c>
      <c r="AB33" s="172" t="str">
        <f>IF('MS-Chieu'!AB32&lt;&gt;"",'MS-Chieu'!AB32,"")</f>
        <v/>
      </c>
      <c r="AC33" s="172" t="str">
        <f>IF('MS-Chieu'!AC32&lt;&gt;"",'MS-Chieu'!AC32,"")</f>
        <v/>
      </c>
      <c r="AD33" s="172" t="str">
        <f>IF('MS-Chieu'!AD32&lt;&gt;"",'MS-Chieu'!AD32,"")</f>
        <v/>
      </c>
      <c r="AE33" s="172" t="str">
        <f>IF('MS-Chieu'!AE32&lt;&gt;"",'MS-Chieu'!AE32,"")</f>
        <v/>
      </c>
      <c r="AF33" s="172" t="str">
        <f>IF('MS-Chieu'!AF32&lt;&gt;"",'MS-Chieu'!AF32,"")</f>
        <v/>
      </c>
      <c r="AG33" s="172" t="str">
        <f>IF('MS-Chieu'!AG32&lt;&gt;"",'MS-Chieu'!AG32,"")</f>
        <v/>
      </c>
      <c r="AH33" s="172" t="str">
        <f>IF('MS-Chieu'!AH32&lt;&gt;"",'MS-Chieu'!AH32,"")</f>
        <v/>
      </c>
      <c r="AI33" s="219" t="s">
        <v>66</v>
      </c>
      <c r="AJ33" s="218"/>
      <c r="AK33" s="177"/>
      <c r="AL33" s="177"/>
      <c r="AM33" s="187"/>
    </row>
    <row r="34" spans="1:39" ht="15.6" customHeight="1" x14ac:dyDescent="0.25">
      <c r="A34" s="100">
        <v>7</v>
      </c>
      <c r="B34" s="171">
        <v>3</v>
      </c>
      <c r="C34" s="172" t="str">
        <f>IF('MS-Chieu'!C33&lt;&gt;"",'MS-Chieu'!C33,"")</f>
        <v/>
      </c>
      <c r="D34" s="172" t="str">
        <f>IF('MS-Chieu'!D33&lt;&gt;"",'MS-Chieu'!D33,"")</f>
        <v/>
      </c>
      <c r="E34" s="172" t="str">
        <f>IF('MS-Chieu'!E33&lt;&gt;"",'MS-Chieu'!E33,"")</f>
        <v/>
      </c>
      <c r="F34" s="172" t="str">
        <f>IF('MS-Chieu'!F33&lt;&gt;"",'MS-Chieu'!F33,"")</f>
        <v/>
      </c>
      <c r="G34" s="172" t="str">
        <f>IF('MS-Chieu'!G33&lt;&gt;"",'MS-Chieu'!G33,"")</f>
        <v/>
      </c>
      <c r="H34" s="172" t="str">
        <f>IF('MS-Chieu'!H33&lt;&gt;"",'MS-Chieu'!H33,"")</f>
        <v/>
      </c>
      <c r="I34" s="172" t="str">
        <f>IF('MS-Chieu'!I33&lt;&gt;"",'MS-Chieu'!I33,"")</f>
        <v/>
      </c>
      <c r="J34" s="172" t="str">
        <f>IF('MS-Chieu'!J33&lt;&gt;"",'MS-Chieu'!J33,"")</f>
        <v/>
      </c>
      <c r="K34" s="172" t="str">
        <f>IF('MS-Chieu'!K33&lt;&gt;"",'MS-Chieu'!K33,"")</f>
        <v/>
      </c>
      <c r="L34" s="172" t="str">
        <f>IF('MS-Chieu'!L33&lt;&gt;"",'MS-Chieu'!L33,"")</f>
        <v/>
      </c>
      <c r="M34" s="172" t="str">
        <f>IF('MS-Chieu'!M33&lt;&gt;"",'MS-Chieu'!M33,"")</f>
        <v/>
      </c>
      <c r="N34" s="172" t="str">
        <f>IF('MS-Chieu'!N33&lt;&gt;"",'MS-Chieu'!N33,"")</f>
        <v/>
      </c>
      <c r="O34" s="172" t="str">
        <f>IF('MS-Chieu'!O33&lt;&gt;"",'MS-Chieu'!O33,"")</f>
        <v/>
      </c>
      <c r="P34" s="172" t="str">
        <f>IF('MS-Chieu'!P33&lt;&gt;"",'MS-Chieu'!P33,"")</f>
        <v/>
      </c>
      <c r="Q34" s="172" t="str">
        <f>IF('MS-Chieu'!Q33&lt;&gt;"",'MS-Chieu'!Q33,"")</f>
        <v/>
      </c>
      <c r="R34" s="172" t="str">
        <f>IF('MS-Chieu'!R33&lt;&gt;"",'MS-Chieu'!R33,"")</f>
        <v/>
      </c>
      <c r="S34" s="173" t="str">
        <f>IF('MS-Chieu'!S33&lt;&gt;"",'MS-Chieu'!S33,"")</f>
        <v/>
      </c>
      <c r="T34" s="174" t="str">
        <f>IF('MS-Chieu'!T33&lt;&gt;"",'MS-Chieu'!T33,"")</f>
        <v/>
      </c>
      <c r="U34" s="172" t="str">
        <f>IF('MS-Chieu'!U33&lt;&gt;"",'MS-Chieu'!U33,"")</f>
        <v/>
      </c>
      <c r="V34" s="172" t="str">
        <f>IF('MS-Chieu'!V33&lt;&gt;"",'MS-Chieu'!V33,"")</f>
        <v/>
      </c>
      <c r="W34" s="172" t="str">
        <f>IF('MS-Chieu'!W33&lt;&gt;"",'MS-Chieu'!W33,"")</f>
        <v/>
      </c>
      <c r="X34" s="172" t="str">
        <f>IF('MS-Chieu'!X33&lt;&gt;"",'MS-Chieu'!X33,"")</f>
        <v/>
      </c>
      <c r="Y34" s="172" t="str">
        <f>IF('MS-Chieu'!Y33&lt;&gt;"",'MS-Chieu'!Y33,"")</f>
        <v/>
      </c>
      <c r="Z34" s="172" t="str">
        <f>IF('MS-Chieu'!Z33&lt;&gt;"",'MS-Chieu'!Z33,"")</f>
        <v/>
      </c>
      <c r="AA34" s="172" t="str">
        <f>IF('MS-Chieu'!AA33&lt;&gt;"",'MS-Chieu'!AA33,"")</f>
        <v/>
      </c>
      <c r="AB34" s="172" t="str">
        <f>IF('MS-Chieu'!AB33&lt;&gt;"",'MS-Chieu'!AB33,"")</f>
        <v/>
      </c>
      <c r="AC34" s="172" t="str">
        <f>IF('MS-Chieu'!AC33&lt;&gt;"",'MS-Chieu'!AC33,"")</f>
        <v/>
      </c>
      <c r="AD34" s="172" t="str">
        <f>IF('MS-Chieu'!AD33&lt;&gt;"",'MS-Chieu'!AD33,"")</f>
        <v/>
      </c>
      <c r="AE34" s="172" t="str">
        <f>IF('MS-Chieu'!AE33&lt;&gt;"",'MS-Chieu'!AE33,"")</f>
        <v/>
      </c>
      <c r="AF34" s="172" t="str">
        <f>IF('MS-Chieu'!AF33&lt;&gt;"",'MS-Chieu'!AF33,"")</f>
        <v/>
      </c>
      <c r="AG34" s="172" t="str">
        <f>IF('MS-Chieu'!AG33&lt;&gt;"",'MS-Chieu'!AG33,"")</f>
        <v/>
      </c>
      <c r="AH34" s="172" t="str">
        <f>IF('MS-Chieu'!AH33&lt;&gt;"",'MS-Chieu'!AH33,"")</f>
        <v/>
      </c>
      <c r="AI34" s="219" t="s">
        <v>66</v>
      </c>
      <c r="AJ34" s="218"/>
      <c r="AK34" s="177"/>
      <c r="AL34" s="177"/>
      <c r="AM34" s="187"/>
    </row>
    <row r="35" spans="1:39" ht="15.6" customHeight="1" x14ac:dyDescent="0.25">
      <c r="A35" s="97"/>
      <c r="B35" s="171">
        <v>4</v>
      </c>
      <c r="C35" s="172" t="str">
        <f>IF('MS-Chieu'!C34&lt;&gt;"",'MS-Chieu'!C34,"")</f>
        <v/>
      </c>
      <c r="D35" s="172" t="str">
        <f>IF('MS-Chieu'!D34&lt;&gt;"",'MS-Chieu'!D34,"")</f>
        <v/>
      </c>
      <c r="E35" s="172" t="str">
        <f>IF('MS-Chieu'!E34&lt;&gt;"",'MS-Chieu'!E34,"")</f>
        <v/>
      </c>
      <c r="F35" s="172" t="str">
        <f>IF('MS-Chieu'!F34&lt;&gt;"",'MS-Chieu'!F34,"")</f>
        <v/>
      </c>
      <c r="G35" s="172" t="str">
        <f>IF('MS-Chieu'!G34&lt;&gt;"",'MS-Chieu'!G34,"")</f>
        <v/>
      </c>
      <c r="H35" s="172" t="str">
        <f>IF('MS-Chieu'!H34&lt;&gt;"",'MS-Chieu'!H34,"")</f>
        <v/>
      </c>
      <c r="I35" s="172" t="str">
        <f>IF('MS-Chieu'!I34&lt;&gt;"",'MS-Chieu'!I34,"")</f>
        <v/>
      </c>
      <c r="J35" s="172" t="str">
        <f>IF('MS-Chieu'!J34&lt;&gt;"",'MS-Chieu'!J34,"")</f>
        <v/>
      </c>
      <c r="K35" s="172" t="str">
        <f>IF('MS-Chieu'!K34&lt;&gt;"",'MS-Chieu'!K34,"")</f>
        <v/>
      </c>
      <c r="L35" s="172" t="str">
        <f>IF('MS-Chieu'!L34&lt;&gt;"",'MS-Chieu'!L34,"")</f>
        <v/>
      </c>
      <c r="M35" s="172" t="str">
        <f>IF('MS-Chieu'!M34&lt;&gt;"",'MS-Chieu'!M34,"")</f>
        <v/>
      </c>
      <c r="N35" s="172" t="str">
        <f>IF('MS-Chieu'!N34&lt;&gt;"",'MS-Chieu'!N34,"")</f>
        <v/>
      </c>
      <c r="O35" s="172" t="str">
        <f>IF('MS-Chieu'!O34&lt;&gt;"",'MS-Chieu'!O34,"")</f>
        <v/>
      </c>
      <c r="P35" s="172" t="str">
        <f>IF('MS-Chieu'!P34&lt;&gt;"",'MS-Chieu'!P34,"")</f>
        <v/>
      </c>
      <c r="Q35" s="172" t="str">
        <f>IF('MS-Chieu'!Q34&lt;&gt;"",'MS-Chieu'!Q34,"")</f>
        <v/>
      </c>
      <c r="R35" s="172" t="str">
        <f>IF('MS-Chieu'!R34&lt;&gt;"",'MS-Chieu'!R34,"")</f>
        <v/>
      </c>
      <c r="S35" s="173" t="str">
        <f>IF('MS-Chieu'!S34&lt;&gt;"",'MS-Chieu'!S34,"")</f>
        <v/>
      </c>
      <c r="T35" s="174" t="str">
        <f>IF('MS-Chieu'!T34&lt;&gt;"",'MS-Chieu'!T34,"")</f>
        <v/>
      </c>
      <c r="U35" s="172" t="str">
        <f>IF('MS-Chieu'!U34&lt;&gt;"",'MS-Chieu'!U34,"")</f>
        <v/>
      </c>
      <c r="V35" s="172" t="str">
        <f>IF('MS-Chieu'!V34&lt;&gt;"",'MS-Chieu'!V34,"")</f>
        <v/>
      </c>
      <c r="W35" s="172" t="str">
        <f>IF('MS-Chieu'!W34&lt;&gt;"",'MS-Chieu'!W34,"")</f>
        <v/>
      </c>
      <c r="X35" s="172" t="str">
        <f>IF('MS-Chieu'!X34&lt;&gt;"",'MS-Chieu'!X34,"")</f>
        <v/>
      </c>
      <c r="Y35" s="172" t="str">
        <f>IF('MS-Chieu'!Y34&lt;&gt;"",'MS-Chieu'!Y34,"")</f>
        <v/>
      </c>
      <c r="Z35" s="172" t="str">
        <f>IF('MS-Chieu'!Z34&lt;&gt;"",'MS-Chieu'!Z34,"")</f>
        <v/>
      </c>
      <c r="AA35" s="172" t="str">
        <f>IF('MS-Chieu'!AA34&lt;&gt;"",'MS-Chieu'!AA34,"")</f>
        <v/>
      </c>
      <c r="AB35" s="172" t="str">
        <f>IF('MS-Chieu'!AB34&lt;&gt;"",'MS-Chieu'!AB34,"")</f>
        <v/>
      </c>
      <c r="AC35" s="172" t="str">
        <f>IF('MS-Chieu'!AC34&lt;&gt;"",'MS-Chieu'!AC34,"")</f>
        <v/>
      </c>
      <c r="AD35" s="172" t="str">
        <f>IF('MS-Chieu'!AD34&lt;&gt;"",'MS-Chieu'!AD34,"")</f>
        <v/>
      </c>
      <c r="AE35" s="172" t="str">
        <f>IF('MS-Chieu'!AE34&lt;&gt;"",'MS-Chieu'!AE34,"")</f>
        <v/>
      </c>
      <c r="AF35" s="172" t="str">
        <f>IF('MS-Chieu'!AF34&lt;&gt;"",'MS-Chieu'!AF34,"")</f>
        <v/>
      </c>
      <c r="AG35" s="172" t="str">
        <f>IF('MS-Chieu'!AG34&lt;&gt;"",'MS-Chieu'!AG34,"")</f>
        <v/>
      </c>
      <c r="AH35" s="172" t="str">
        <f>IF('MS-Chieu'!AH34&lt;&gt;"",'MS-Chieu'!AH34,"")</f>
        <v/>
      </c>
      <c r="AI35" s="219" t="s">
        <v>66</v>
      </c>
      <c r="AJ35" s="218"/>
      <c r="AK35" s="177"/>
      <c r="AL35" s="177"/>
      <c r="AM35" s="187"/>
    </row>
    <row r="36" spans="1:39" s="196" customFormat="1" ht="15.6" customHeight="1" thickBot="1" x14ac:dyDescent="0.25">
      <c r="A36" s="107"/>
      <c r="B36" s="188">
        <v>5</v>
      </c>
      <c r="C36" s="189" t="str">
        <f>IF('MS-Chieu'!C35&lt;&gt;"",'MS-Chieu'!C35,"")</f>
        <v/>
      </c>
      <c r="D36" s="189" t="str">
        <f>IF('MS-Chieu'!D35&lt;&gt;"",'MS-Chieu'!D35,"")</f>
        <v/>
      </c>
      <c r="E36" s="189" t="str">
        <f>IF('MS-Chieu'!E35&lt;&gt;"",'MS-Chieu'!E35,"")</f>
        <v/>
      </c>
      <c r="F36" s="189" t="str">
        <f>IF('MS-Chieu'!F35&lt;&gt;"",'MS-Chieu'!F35,"")</f>
        <v/>
      </c>
      <c r="G36" s="189" t="str">
        <f>IF('MS-Chieu'!G35&lt;&gt;"",'MS-Chieu'!G35,"")</f>
        <v/>
      </c>
      <c r="H36" s="189" t="str">
        <f>IF('MS-Chieu'!H35&lt;&gt;"",'MS-Chieu'!H35,"")</f>
        <v/>
      </c>
      <c r="I36" s="189" t="str">
        <f>IF('MS-Chieu'!I35&lt;&gt;"",'MS-Chieu'!I35,"")</f>
        <v/>
      </c>
      <c r="J36" s="189" t="str">
        <f>IF('MS-Chieu'!J35&lt;&gt;"",'MS-Chieu'!J35,"")</f>
        <v/>
      </c>
      <c r="K36" s="189" t="str">
        <f>IF('MS-Chieu'!K35&lt;&gt;"",'MS-Chieu'!K35,"")</f>
        <v/>
      </c>
      <c r="L36" s="189" t="str">
        <f>IF('MS-Chieu'!L35&lt;&gt;"",'MS-Chieu'!L35,"")</f>
        <v/>
      </c>
      <c r="M36" s="189" t="str">
        <f>IF('MS-Chieu'!M35&lt;&gt;"",'MS-Chieu'!M35,"")</f>
        <v/>
      </c>
      <c r="N36" s="189" t="str">
        <f>IF('MS-Chieu'!N35&lt;&gt;"",'MS-Chieu'!N35,"")</f>
        <v/>
      </c>
      <c r="O36" s="189" t="str">
        <f>IF('MS-Chieu'!O35&lt;&gt;"",'MS-Chieu'!O35,"")</f>
        <v/>
      </c>
      <c r="P36" s="189" t="str">
        <f>IF('MS-Chieu'!P35&lt;&gt;"",'MS-Chieu'!P35,"")</f>
        <v/>
      </c>
      <c r="Q36" s="189" t="str">
        <f>IF('MS-Chieu'!Q35&lt;&gt;"",'MS-Chieu'!Q35,"")</f>
        <v/>
      </c>
      <c r="R36" s="189" t="str">
        <f>IF('MS-Chieu'!R35&lt;&gt;"",'MS-Chieu'!R35,"")</f>
        <v/>
      </c>
      <c r="S36" s="190" t="str">
        <f>IF('MS-Chieu'!S35&lt;&gt;"",'MS-Chieu'!S35,"")</f>
        <v/>
      </c>
      <c r="T36" s="191" t="str">
        <f>IF('MS-Chieu'!T35&lt;&gt;"",'MS-Chieu'!T35,"")</f>
        <v/>
      </c>
      <c r="U36" s="189" t="str">
        <f>IF('MS-Chieu'!U35&lt;&gt;"",'MS-Chieu'!U35,"")</f>
        <v/>
      </c>
      <c r="V36" s="189" t="str">
        <f>IF('MS-Chieu'!V35&lt;&gt;"",'MS-Chieu'!V35,"")</f>
        <v/>
      </c>
      <c r="W36" s="189" t="str">
        <f>IF('MS-Chieu'!W35&lt;&gt;"",'MS-Chieu'!W35,"")</f>
        <v/>
      </c>
      <c r="X36" s="189" t="str">
        <f>IF('MS-Chieu'!X35&lt;&gt;"",'MS-Chieu'!X35,"")</f>
        <v/>
      </c>
      <c r="Y36" s="189" t="str">
        <f>IF('MS-Chieu'!Y35&lt;&gt;"",'MS-Chieu'!Y35,"")</f>
        <v/>
      </c>
      <c r="Z36" s="189" t="str">
        <f>IF('MS-Chieu'!Z35&lt;&gt;"",'MS-Chieu'!Z35,"")</f>
        <v/>
      </c>
      <c r="AA36" s="189" t="str">
        <f>IF('MS-Chieu'!AA35&lt;&gt;"",'MS-Chieu'!AA35,"")</f>
        <v/>
      </c>
      <c r="AB36" s="189" t="str">
        <f>IF('MS-Chieu'!AB35&lt;&gt;"",'MS-Chieu'!AB35,"")</f>
        <v/>
      </c>
      <c r="AC36" s="189" t="str">
        <f>IF('MS-Chieu'!AC35&lt;&gt;"",'MS-Chieu'!AC35,"")</f>
        <v/>
      </c>
      <c r="AD36" s="189" t="str">
        <f>IF('MS-Chieu'!AD35&lt;&gt;"",'MS-Chieu'!AD35,"")</f>
        <v/>
      </c>
      <c r="AE36" s="189" t="str">
        <f>IF('MS-Chieu'!AE35&lt;&gt;"",'MS-Chieu'!AE35,"")</f>
        <v/>
      </c>
      <c r="AF36" s="189" t="str">
        <f>IF('MS-Chieu'!AF35&lt;&gt;"",'MS-Chieu'!AF35,"")</f>
        <v/>
      </c>
      <c r="AG36" s="189" t="str">
        <f>IF('MS-Chieu'!AG35&lt;&gt;"",'MS-Chieu'!AG35,"")</f>
        <v/>
      </c>
      <c r="AH36" s="189" t="str">
        <f>IF('MS-Chieu'!AH35&lt;&gt;"",'MS-Chieu'!AH35,"")</f>
        <v/>
      </c>
      <c r="AI36" s="220" t="s">
        <v>66</v>
      </c>
      <c r="AJ36" s="221"/>
      <c r="AK36" s="194"/>
      <c r="AL36" s="194"/>
      <c r="AM36" s="195"/>
    </row>
    <row r="37" spans="1:39" x14ac:dyDescent="0.25">
      <c r="N37" s="111" t="s">
        <v>39</v>
      </c>
      <c r="Q37" s="111"/>
      <c r="R37" s="111"/>
      <c r="T37" s="111"/>
      <c r="U37" s="111"/>
      <c r="V37" s="111"/>
      <c r="AG37" s="111" t="s">
        <v>39</v>
      </c>
      <c r="AK37" s="61"/>
      <c r="AL37" s="61"/>
    </row>
    <row r="38" spans="1:39" ht="24.75" customHeight="1" x14ac:dyDescent="0.25"/>
    <row r="39" spans="1:39" ht="18.75" x14ac:dyDescent="0.3">
      <c r="N39" s="197" t="s">
        <v>57</v>
      </c>
      <c r="Q39" s="197"/>
      <c r="R39" s="197"/>
      <c r="T39" s="198"/>
      <c r="U39" s="198"/>
      <c r="V39" s="198"/>
      <c r="AG39" s="197" t="s">
        <v>58</v>
      </c>
      <c r="AK39" s="197"/>
      <c r="AL39" s="197"/>
    </row>
  </sheetData>
  <mergeCells count="11">
    <mergeCell ref="A5:A6"/>
    <mergeCell ref="B5:B6"/>
    <mergeCell ref="AI5:AI6"/>
    <mergeCell ref="AM5:AM6"/>
    <mergeCell ref="T39:V39"/>
    <mergeCell ref="E2:M2"/>
    <mergeCell ref="U2:AD2"/>
    <mergeCell ref="E3:M3"/>
    <mergeCell ref="O3:P3"/>
    <mergeCell ref="U3:AD3"/>
    <mergeCell ref="AG3:AH3"/>
  </mergeCells>
  <pageMargins left="0.23622047244094499" right="0.196850393700787" top="0.196850393700787" bottom="7.8740157480315001E-2" header="0.27559055118110198" footer="0.511811023622047"/>
  <pageSetup paperSize="9" scale="91" orientation="landscape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S97"/>
  <sheetViews>
    <sheetView view="pageBreakPreview" topLeftCell="A43" zoomScaleNormal="100" zoomScaleSheetLayoutView="100" workbookViewId="0">
      <selection activeCell="F63" sqref="F63"/>
    </sheetView>
  </sheetViews>
  <sheetFormatPr defaultColWidth="8.875" defaultRowHeight="15.75" x14ac:dyDescent="0.2"/>
  <cols>
    <col min="1" max="1" width="4" style="230" customWidth="1"/>
    <col min="2" max="2" width="24.625" style="231" customWidth="1"/>
    <col min="3" max="3" width="6.375" style="231" customWidth="1"/>
    <col min="4" max="4" width="6.125" style="224" customWidth="1"/>
    <col min="5" max="5" width="7.375" style="231" customWidth="1"/>
    <col min="6" max="6" width="59.5" style="230" customWidth="1"/>
    <col min="7" max="7" width="8.25" style="230" customWidth="1"/>
    <col min="8" max="8" width="47.125" style="226" hidden="1" customWidth="1"/>
    <col min="9" max="16" width="11" style="226" hidden="1" customWidth="1"/>
    <col min="17" max="18" width="11" style="225" hidden="1" customWidth="1"/>
    <col min="19" max="24" width="11" style="226" hidden="1" customWidth="1"/>
    <col min="25" max="26" width="11" style="225" hidden="1" customWidth="1"/>
    <col min="27" max="32" width="11" style="226" hidden="1" customWidth="1"/>
    <col min="33" max="33" width="11" style="225" hidden="1" customWidth="1"/>
    <col min="34" max="45" width="11" style="226" hidden="1" customWidth="1"/>
    <col min="46" max="46" width="0" style="226" hidden="1" customWidth="1"/>
    <col min="47" max="16384" width="8.875" style="226"/>
  </cols>
  <sheetData>
    <row r="1" spans="1:45" x14ac:dyDescent="0.2">
      <c r="A1" s="222"/>
      <c r="B1" s="223"/>
      <c r="C1" s="223"/>
      <c r="E1" s="223"/>
      <c r="F1" s="222"/>
      <c r="G1" s="222"/>
      <c r="H1" s="225"/>
    </row>
    <row r="2" spans="1:45" ht="25.5" customHeight="1" x14ac:dyDescent="0.2">
      <c r="A2" s="227" t="s">
        <v>67</v>
      </c>
      <c r="B2" s="227"/>
      <c r="C2" s="227"/>
      <c r="E2" s="225"/>
      <c r="F2" s="225"/>
      <c r="G2" s="222"/>
    </row>
    <row r="3" spans="1:45" ht="18.75" customHeight="1" x14ac:dyDescent="0.2">
      <c r="A3" s="228" t="s">
        <v>68</v>
      </c>
      <c r="B3" s="228"/>
      <c r="C3" s="228"/>
      <c r="D3" s="228"/>
      <c r="E3" s="228"/>
      <c r="F3" s="228"/>
      <c r="G3" s="228"/>
      <c r="H3" s="229"/>
      <c r="I3" s="229"/>
      <c r="J3" s="229"/>
      <c r="K3" s="229"/>
      <c r="L3" s="229"/>
      <c r="M3" s="229"/>
      <c r="N3" s="229" t="s">
        <v>69</v>
      </c>
      <c r="O3" s="229"/>
      <c r="P3" s="229"/>
      <c r="Q3" s="229"/>
      <c r="R3" s="229"/>
      <c r="Y3" s="229"/>
      <c r="Z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</row>
    <row r="4" spans="1:45" ht="18.75" customHeight="1" x14ac:dyDescent="0.2">
      <c r="A4" s="228" t="str">
        <f>MSS!E3</f>
        <v>TỜ SỐ: I. 06, ÁP DỤNG TỪ NGÀY 14/11/2022</v>
      </c>
      <c r="B4" s="228"/>
      <c r="C4" s="228"/>
      <c r="D4" s="228"/>
      <c r="E4" s="228"/>
      <c r="F4" s="228"/>
      <c r="G4" s="228"/>
      <c r="H4" s="225"/>
    </row>
    <row r="5" spans="1:45" ht="14.45" customHeight="1" thickBot="1" x14ac:dyDescent="0.25">
      <c r="F5" s="232"/>
      <c r="G5" s="232"/>
      <c r="H5" s="225"/>
    </row>
    <row r="6" spans="1:45" s="237" customFormat="1" ht="30.75" customHeight="1" thickTop="1" x14ac:dyDescent="0.2">
      <c r="A6" s="233" t="s">
        <v>70</v>
      </c>
      <c r="B6" s="233" t="s">
        <v>71</v>
      </c>
      <c r="C6" s="233" t="s">
        <v>72</v>
      </c>
      <c r="D6" s="234" t="s">
        <v>73</v>
      </c>
      <c r="E6" s="233" t="s">
        <v>74</v>
      </c>
      <c r="F6" s="233" t="s">
        <v>75</v>
      </c>
      <c r="G6" s="233" t="s">
        <v>76</v>
      </c>
      <c r="H6" s="235"/>
      <c r="I6" s="236" t="str">
        <f>'MS-Sang'!C4</f>
        <v>10A1</v>
      </c>
      <c r="J6" s="236" t="str">
        <f>'MS-Sang'!D4</f>
        <v>10A2</v>
      </c>
      <c r="K6" s="236" t="str">
        <f>'MS-Sang'!E4</f>
        <v>10A3</v>
      </c>
      <c r="L6" s="236" t="str">
        <f>'MS-Sang'!F4</f>
        <v>10A4</v>
      </c>
      <c r="M6" s="236" t="str">
        <f>'MS-Sang'!G4</f>
        <v>10A5</v>
      </c>
      <c r="N6" s="236" t="str">
        <f>'MS-Sang'!H4</f>
        <v>10A6</v>
      </c>
      <c r="O6" s="236" t="str">
        <f>'MS-Sang'!I4</f>
        <v>10A7</v>
      </c>
      <c r="P6" s="236" t="str">
        <f>'MS-Sang'!J4</f>
        <v>10A8</v>
      </c>
      <c r="Q6" s="236" t="str">
        <f>'MS-Sang'!K4</f>
        <v>10A9</v>
      </c>
      <c r="R6" s="236" t="str">
        <f>'MS-Sang'!L4</f>
        <v>10A10</v>
      </c>
      <c r="S6" s="236" t="str">
        <f>'MS-Sang'!M4</f>
        <v>10A11</v>
      </c>
      <c r="T6" s="236" t="str">
        <f>'MS-Sang'!N4</f>
        <v>11A1</v>
      </c>
      <c r="U6" s="236" t="str">
        <f>'MS-Sang'!O4</f>
        <v>11A2</v>
      </c>
      <c r="V6" s="236" t="str">
        <f>'MS-Sang'!P4</f>
        <v>11A3</v>
      </c>
      <c r="W6" s="236" t="str">
        <f>'MS-Sang'!Q4</f>
        <v>11A4</v>
      </c>
      <c r="X6" s="236" t="str">
        <f>'MS-Sang'!R4</f>
        <v>11A5</v>
      </c>
      <c r="Y6" s="236" t="str">
        <f>'MS-Sang'!S4</f>
        <v>11A6</v>
      </c>
      <c r="Z6" s="236" t="str">
        <f>'MS-Sang'!T4</f>
        <v>11A7</v>
      </c>
      <c r="AA6" s="236" t="str">
        <f>'MS-Sang'!U4</f>
        <v>11A8</v>
      </c>
      <c r="AB6" s="236" t="str">
        <f>'MS-Sang'!V4</f>
        <v>11A9</v>
      </c>
      <c r="AC6" s="236" t="str">
        <f>'MS-Sang'!W4</f>
        <v>11A10</v>
      </c>
      <c r="AD6" s="236" t="str">
        <f>'MS-Sang'!X4</f>
        <v>12A1</v>
      </c>
      <c r="AE6" s="236" t="str">
        <f>'MS-Sang'!Y4</f>
        <v>12A2</v>
      </c>
      <c r="AF6" s="236" t="str">
        <f>'MS-Sang'!Z4</f>
        <v>12A3</v>
      </c>
      <c r="AG6" s="236" t="str">
        <f>'MS-Sang'!AA4</f>
        <v>12A4</v>
      </c>
      <c r="AH6" s="236" t="str">
        <f>'MS-Sang'!AB4</f>
        <v>12A5</v>
      </c>
      <c r="AI6" s="236" t="str">
        <f>'MS-Sang'!AC4</f>
        <v>12A6</v>
      </c>
      <c r="AJ6" s="236" t="str">
        <f>'MS-Sang'!AD4</f>
        <v>12A7</v>
      </c>
      <c r="AK6" s="236" t="str">
        <f>'MS-Sang'!AE4</f>
        <v>12A8</v>
      </c>
      <c r="AL6" s="236" t="str">
        <f>'MS-Sang'!AF4</f>
        <v>12A9</v>
      </c>
      <c r="AM6" s="236" t="str">
        <f>'MS-Sang'!AG4</f>
        <v>12A10</v>
      </c>
      <c r="AN6" s="236" t="str">
        <f>'MS-Sang'!AH4</f>
        <v>12A11</v>
      </c>
      <c r="AO6" s="236">
        <f>'MS-Sang'!AI4</f>
        <v>0</v>
      </c>
      <c r="AP6" s="236"/>
      <c r="AQ6" s="236"/>
      <c r="AR6" s="236"/>
      <c r="AS6" s="236">
        <f>'MS-Sang'!AM4</f>
        <v>0</v>
      </c>
    </row>
    <row r="7" spans="1:45" s="244" customFormat="1" ht="25.5" hidden="1" customHeight="1" thickTop="1" thickBot="1" x14ac:dyDescent="0.25">
      <c r="A7" s="238"/>
      <c r="B7" s="239"/>
      <c r="C7" s="239"/>
      <c r="D7" s="240"/>
      <c r="E7" s="239"/>
      <c r="F7" s="241"/>
      <c r="G7" s="238"/>
      <c r="H7" s="242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</row>
    <row r="8" spans="1:45" s="231" customFormat="1" ht="18.75" x14ac:dyDescent="0.2">
      <c r="A8" s="245">
        <v>1</v>
      </c>
      <c r="B8" s="246" t="str">
        <f>'MS1'!L2</f>
        <v>Trần Thị Ngọc Mai</v>
      </c>
      <c r="C8" s="246" t="str">
        <f>'MS1'!E2</f>
        <v>NN</v>
      </c>
      <c r="D8" s="240" t="str">
        <f>'MS1'!B2</f>
        <v>A1</v>
      </c>
      <c r="E8" s="246" t="str">
        <f>'MS1'!N2</f>
        <v/>
      </c>
      <c r="F8" s="247" t="str">
        <f>CONCATENATE(I8,J8,K8,L8,M8,N8,O8,P8,Q8,R8,S8,T8,U8,V8,W8,H8)</f>
        <v xml:space="preserve">10A1 (3), 10A2 (3), 12A9 (3), 12A11 (3), </v>
      </c>
      <c r="G8" s="248">
        <f>COUNTIF('MS-Sang'!$C$6:$AI$35,PCGD!$D8)+COUNTIF('MS-Chieu'!$C$6:$AI$35,PCGD!$D8)</f>
        <v>12</v>
      </c>
      <c r="H8" s="247" t="str">
        <f>CONCATENATE(X8,Y8,Z8,AA8,AB8,AC8,AD8,AE8,AF8,AG8,AH8,AI8,AJ8,AK8,AL8,AM8,AN8)</f>
        <v xml:space="preserve">12A9 (3), 12A11 (3), </v>
      </c>
      <c r="I8" s="247" t="str">
        <f>IF((COUNTIF('MS-Sang'!C$6:C$35,$D8)+COUNTIF('MS-Chieu'!C$6:C$35,$D8))&gt;0,I$6&amp;" ("&amp;TEXT(COUNTIF('MS-Sang'!C$6:C$35,$D8)+COUNTIF('MS-Chieu'!C$6:C$35,$D8),"0")&amp;"), ","")</f>
        <v xml:space="preserve">10A1 (3), </v>
      </c>
      <c r="J8" s="247" t="str">
        <f>IF((COUNTIF('MS-Sang'!D$6:D$35,$D8)+COUNTIF('MS-Chieu'!D$6:D$35,$D8))&gt;0,J$6&amp;" ("&amp;TEXT(COUNTIF('MS-Sang'!D$6:D$35,$D8)+COUNTIF('MS-Chieu'!D$6:D$35,$D8),"0")&amp;"), ","")</f>
        <v xml:space="preserve">10A2 (3), </v>
      </c>
      <c r="K8" s="247" t="str">
        <f>IF((COUNTIF('MS-Sang'!E$6:E$35,$D8)+COUNTIF('MS-Chieu'!E$6:E$35,$D8))&gt;0,K$6&amp;" ("&amp;TEXT(COUNTIF('MS-Sang'!E$6:E$35,$D8)+COUNTIF('MS-Chieu'!E$6:E$35,$D8),"0")&amp;"), ","")</f>
        <v/>
      </c>
      <c r="L8" s="247" t="str">
        <f>IF((COUNTIF('MS-Sang'!F$6:F$35,$D8)+COUNTIF('MS-Chieu'!F$6:F$35,$D8))&gt;0,L$6&amp;" ("&amp;TEXT(COUNTIF('MS-Sang'!F$6:F$35,$D8)+COUNTIF('MS-Chieu'!F$6:F$35,$D8),"0")&amp;"), ","")</f>
        <v/>
      </c>
      <c r="M8" s="247" t="str">
        <f>IF((COUNTIF('MS-Sang'!G$6:G$35,$D8)+COUNTIF('MS-Chieu'!G$6:G$35,$D8))&gt;0,M$6&amp;" ("&amp;TEXT(COUNTIF('MS-Sang'!G$6:G$35,$D8)+COUNTIF('MS-Chieu'!G$6:G$35,$D8),"0")&amp;"), ","")</f>
        <v/>
      </c>
      <c r="N8" s="247" t="str">
        <f>IF((COUNTIF('MS-Sang'!H$6:H$35,$D8)+COUNTIF('MS-Chieu'!H$6:H$35,$D8))&gt;0,N$6&amp;" ("&amp;TEXT(COUNTIF('MS-Sang'!H$6:H$35,$D8)+COUNTIF('MS-Chieu'!H$6:H$35,$D8),"0")&amp;"), ","")</f>
        <v/>
      </c>
      <c r="O8" s="247" t="str">
        <f>IF((COUNTIF('MS-Sang'!I$6:I$35,$D8)+COUNTIF('MS-Chieu'!I$6:I$35,$D8))&gt;0,O$6&amp;" ("&amp;TEXT(COUNTIF('MS-Sang'!I$6:I$35,$D8)+COUNTIF('MS-Chieu'!I$6:I$35,$D8),"0")&amp;"), ","")</f>
        <v/>
      </c>
      <c r="P8" s="247" t="str">
        <f>IF((COUNTIF('MS-Sang'!J$6:J$35,$D8)+COUNTIF('MS-Chieu'!J$6:J$35,$D8))&gt;0,P$6&amp;" ("&amp;TEXT(COUNTIF('MS-Sang'!J$6:J$35,$D8)+COUNTIF('MS-Chieu'!J$6:J$35,$D8),"0")&amp;"), ","")</f>
        <v/>
      </c>
      <c r="Q8" s="247" t="str">
        <f>IF((COUNTIF('MS-Sang'!K$6:K$35,$D8)+COUNTIF('MS-Chieu'!K$6:K$35,$D8))&gt;0,Q$6&amp;" ("&amp;TEXT(COUNTIF('MS-Sang'!K$6:K$35,$D8)+COUNTIF('MS-Chieu'!K$6:K$35,$D8),"0")&amp;"), ","")</f>
        <v/>
      </c>
      <c r="R8" s="247" t="str">
        <f>IF((COUNTIF('MS-Sang'!L$6:L$35,$D8)+COUNTIF('MS-Chieu'!L$6:L$35,$D8))&gt;0,R$6&amp;" ("&amp;TEXT(COUNTIF('MS-Sang'!L$6:L$35,$D8)+COUNTIF('MS-Chieu'!L$6:L$35,$D8),"0")&amp;"), ","")</f>
        <v/>
      </c>
      <c r="S8" s="247" t="str">
        <f>IF((COUNTIF('MS-Sang'!M$6:M$35,$D8)+COUNTIF('MS-Chieu'!M$6:M$35,$D8))&gt;0,S$6&amp;" ("&amp;TEXT(COUNTIF('MS-Sang'!M$6:M$35,$D8)+COUNTIF('MS-Chieu'!M$6:M$35,$D8),"0")&amp;"), ","")</f>
        <v/>
      </c>
      <c r="T8" s="247" t="str">
        <f>IF((COUNTIF('MS-Sang'!N$6:N$35,$D8)+COUNTIF('MS-Chieu'!N$6:N$35,$D8))&gt;0,T$6&amp;" ("&amp;TEXT(COUNTIF('MS-Sang'!N$6:N$35,$D8)+COUNTIF('MS-Chieu'!N$6:N$35,$D8),"0")&amp;"), ","")</f>
        <v/>
      </c>
      <c r="U8" s="247" t="str">
        <f>IF((COUNTIF('MS-Sang'!O$6:O$35,$D8)+COUNTIF('MS-Chieu'!O$6:O$35,$D8))&gt;0,U$6&amp;" ("&amp;TEXT(COUNTIF('MS-Sang'!O$6:O$35,$D8)+COUNTIF('MS-Chieu'!O$6:O$35,$D8),"0")&amp;"), ","")</f>
        <v/>
      </c>
      <c r="V8" s="247" t="str">
        <f>IF((COUNTIF('MS-Sang'!P$6:P$35,$D8)+COUNTIF('MS-Chieu'!P$6:P$35,$D8))&gt;0,V$6&amp;" ("&amp;TEXT(COUNTIF('MS-Sang'!P$6:P$35,$D8)+COUNTIF('MS-Chieu'!P$6:P$35,$D8),"0")&amp;"), ","")</f>
        <v/>
      </c>
      <c r="W8" s="247" t="str">
        <f>IF((COUNTIF('MS-Sang'!Q$6:Q$35,$D8)+COUNTIF('MS-Chieu'!Q$6:Q$35,$D8))&gt;0,W$6&amp;" ("&amp;TEXT(COUNTIF('MS-Sang'!Q$6:Q$35,$D8)+COUNTIF('MS-Chieu'!Q$6:Q$35,$D8),"0")&amp;"), ","")</f>
        <v/>
      </c>
      <c r="X8" s="247" t="str">
        <f>IF((COUNTIF('MS-Sang'!R$6:R$35,$D8)+COUNTIF('MS-Chieu'!R$6:R$35,$D8))&gt;0,X$6&amp;" ("&amp;TEXT(COUNTIF('MS-Sang'!R$6:R$35,$D8)+COUNTIF('MS-Chieu'!R$6:R$35,$D8),"0")&amp;"), ","")</f>
        <v/>
      </c>
      <c r="Y8" s="247" t="str">
        <f>IF((COUNTIF('MS-Sang'!S$6:S$35,$D8)+COUNTIF('MS-Chieu'!S$6:S$35,$D8))&gt;0,Y$6&amp;" ("&amp;TEXT(COUNTIF('MS-Sang'!S$6:S$35,$D8)+COUNTIF('MS-Chieu'!S$6:S$35,$D8),"0")&amp;"), ","")</f>
        <v/>
      </c>
      <c r="Z8" s="247" t="str">
        <f>IF((COUNTIF('MS-Sang'!T$6:T$35,$D8)+COUNTIF('MS-Chieu'!T$6:T$35,$D8))&gt;0,Z$6&amp;" ("&amp;TEXT(COUNTIF('MS-Sang'!T$6:T$35,$D8)+COUNTIF('MS-Chieu'!T$6:T$35,$D8),"0")&amp;"), ","")</f>
        <v/>
      </c>
      <c r="AA8" s="247" t="str">
        <f>IF((COUNTIF('MS-Sang'!U$6:U$35,$D8)+COUNTIF('MS-Chieu'!U$6:U$35,$D8))&gt;0,AA$6&amp;" ("&amp;TEXT(COUNTIF('MS-Sang'!U$6:U$35,$D8)+COUNTIF('MS-Chieu'!U$6:U$35,$D8),"0")&amp;"), ","")</f>
        <v/>
      </c>
      <c r="AB8" s="247" t="str">
        <f>IF((COUNTIF('MS-Sang'!V$6:V$35,$D8)+COUNTIF('MS-Chieu'!V$6:V$35,$D8))&gt;0,AB$6&amp;" ("&amp;TEXT(COUNTIF('MS-Sang'!V$6:V$35,$D8)+COUNTIF('MS-Chieu'!V$6:V$35,$D8),"0")&amp;"), ","")</f>
        <v/>
      </c>
      <c r="AC8" s="247" t="str">
        <f>IF((COUNTIF('MS-Sang'!W$6:W$35,$D8)+COUNTIF('MS-Chieu'!W$6:W$35,$D8))&gt;0,AC$6&amp;" ("&amp;TEXT(COUNTIF('MS-Sang'!W$6:W$35,$D8)+COUNTIF('MS-Chieu'!W$6:W$35,$D8),"0")&amp;"), ","")</f>
        <v/>
      </c>
      <c r="AD8" s="247" t="str">
        <f>IF((COUNTIF('MS-Sang'!X$6:X$35,$D8)+COUNTIF('MS-Chieu'!X$6:X$35,$D8))&gt;0,AD$6&amp;" ("&amp;TEXT(COUNTIF('MS-Sang'!X$6:X$35,$D8)+COUNTIF('MS-Chieu'!X$6:X$35,$D8),"0")&amp;"), ","")</f>
        <v/>
      </c>
      <c r="AE8" s="247" t="str">
        <f>IF((COUNTIF('MS-Sang'!Y$6:Y$35,$D8)+COUNTIF('MS-Chieu'!Y$6:Y$35,$D8))&gt;0,AE$6&amp;" ("&amp;TEXT(COUNTIF('MS-Sang'!Y$6:Y$35,$D8)+COUNTIF('MS-Chieu'!Y$6:Y$35,$D8),"0")&amp;"), ","")</f>
        <v/>
      </c>
      <c r="AF8" s="247" t="str">
        <f>IF((COUNTIF('MS-Sang'!Z$6:Z$35,$D8)+COUNTIF('MS-Chieu'!Z$6:Z$35,$D8))&gt;0,AF$6&amp;" ("&amp;TEXT(COUNTIF('MS-Sang'!Z$6:Z$35,$D8)+COUNTIF('MS-Chieu'!Z$6:Z$35,$D8),"0")&amp;"), ","")</f>
        <v/>
      </c>
      <c r="AG8" s="247" t="str">
        <f>IF((COUNTIF('MS-Sang'!AA$6:AA$35,$D8)+COUNTIF('MS-Chieu'!AA$6:AA$35,$D8))&gt;0,AG$6&amp;" ("&amp;TEXT(COUNTIF('MS-Sang'!AA$6:AA$35,$D8)+COUNTIF('MS-Chieu'!AA$6:AA$35,$D8),"0")&amp;"), ","")</f>
        <v/>
      </c>
      <c r="AH8" s="247" t="str">
        <f>IF((COUNTIF('MS-Sang'!AB$6:AB$35,$D8)+COUNTIF('MS-Chieu'!AB$6:AB$35,$D8))&gt;0,AH$6&amp;" ("&amp;TEXT(COUNTIF('MS-Sang'!AB$6:AB$35,$D8)+COUNTIF('MS-Chieu'!AB$6:AB$35,$D8),"0")&amp;"), ","")</f>
        <v/>
      </c>
      <c r="AI8" s="247" t="str">
        <f>IF((COUNTIF('MS-Sang'!AC$6:AC$35,$D8)+COUNTIF('MS-Chieu'!AC$6:AC$35,$D8))&gt;0,AI$6&amp;" ("&amp;TEXT(COUNTIF('MS-Sang'!AC$6:AC$35,$D8)+COUNTIF('MS-Chieu'!AC$6:AC$35,$D8),"0")&amp;"), ","")</f>
        <v/>
      </c>
      <c r="AJ8" s="247" t="str">
        <f>IF((COUNTIF('MS-Sang'!AD$6:AD$35,$D8)+COUNTIF('MS-Chieu'!AD$6:AD$35,$D8))&gt;0,AJ$6&amp;" ("&amp;TEXT(COUNTIF('MS-Sang'!AD$6:AD$35,$D8)+COUNTIF('MS-Chieu'!AD$6:AD$35,$D8),"0")&amp;"), ","")</f>
        <v/>
      </c>
      <c r="AK8" s="247" t="str">
        <f>IF((COUNTIF('MS-Sang'!AE$6:AE$35,$D8)+COUNTIF('MS-Chieu'!AE$6:AE$35,$D8))&gt;0,AK$6&amp;" ("&amp;TEXT(COUNTIF('MS-Sang'!AE$6:AE$35,$D8)+COUNTIF('MS-Chieu'!AE$6:AE$35,$D8),"0")&amp;"), ","")</f>
        <v/>
      </c>
      <c r="AL8" s="247" t="str">
        <f>IF((COUNTIF('MS-Sang'!AF$6:AF$35,$D8)+COUNTIF('MS-Chieu'!AF$6:AF$35,$D8))&gt;0,AL$6&amp;" ("&amp;TEXT(COUNTIF('MS-Sang'!AF$6:AF$35,$D8)+COUNTIF('MS-Chieu'!AF$6:AF$35,$D8),"0")&amp;"), ","")</f>
        <v xml:space="preserve">12A9 (3), </v>
      </c>
      <c r="AM8" s="247" t="str">
        <f>IF((COUNTIF('MS-Sang'!AG$6:AG$35,$D8)+COUNTIF('MS-Chieu'!AG$6:AG$35,$D8))&gt;0,AM$6&amp;" ("&amp;TEXT(COUNTIF('MS-Sang'!AG$6:AG$35,$D8)+COUNTIF('MS-Chieu'!AG$6:AG$35,$D8),"0")&amp;"), ","")</f>
        <v/>
      </c>
      <c r="AN8" s="247" t="str">
        <f>IF((COUNTIF('MS-Sang'!AH$6:AH$35,$D8)+COUNTIF('MS-Chieu'!AH$6:AH$35,$D8))&gt;0,AN$6&amp;" ("&amp;TEXT(COUNTIF('MS-Sang'!AH$6:AH$35,$D8)+COUNTIF('MS-Chieu'!AH$6:AH$35,$D8),"0")&amp;"), ","")</f>
        <v xml:space="preserve">12A11 (3), </v>
      </c>
      <c r="AO8" s="247" t="str">
        <f>IF((COUNTIF('MS-Sang'!AI$6:AI$35,$D8)+COUNTIF('MS-Chieu'!AI$6:AI$35,$D8))&gt;0,AO$6&amp;" ("&amp;TEXT(COUNTIF('MS-Sang'!AI$6:AI$35,$D8)+COUNTIF('MS-Chieu'!AI$6:AI$35,$D8),"0")&amp;"), ","")</f>
        <v/>
      </c>
      <c r="AP8" s="247" t="str">
        <f>IF((COUNTIF('MS-Sang'!AJ$6:AJ$35,$D8)+COUNTIF('MS-Chieu'!AJ$6:AJ$35,$D8))&gt;0,AP$6&amp;" ("&amp;TEXT(COUNTIF('MS-Sang'!AJ$6:AJ$35,$D8)+COUNTIF('MS-Chieu'!AJ$6:AJ$35,$D8),"0")&amp;"), ","")</f>
        <v/>
      </c>
      <c r="AQ8" s="247" t="str">
        <f>IF((COUNTIF('MS-Sang'!AK$6:AK$35,$D8)+COUNTIF('MS-Chieu'!AK$6:AK$35,$D8))&gt;0,AQ$6&amp;" ("&amp;TEXT(COUNTIF('MS-Sang'!AK$6:AK$35,$D8)+COUNTIF('MS-Chieu'!AK$6:AK$35,$D8),"0")&amp;"), ","")</f>
        <v/>
      </c>
      <c r="AR8" s="247" t="str">
        <f>IF((COUNTIF('MS-Sang'!AL$6:AL$35,$D8)+COUNTIF('MS-Chieu'!AL$6:AL$35,$D8))&gt;0,AR$6&amp;" ("&amp;TEXT(COUNTIF('MS-Sang'!AL$6:AL$35,$D8)+COUNTIF('MS-Chieu'!AL$6:AL$35,$D8),"0")&amp;"), ","")</f>
        <v/>
      </c>
      <c r="AS8" s="247" t="str">
        <f>IF((COUNTIF('MS-Sang'!AM$6:AM$35,$D8)+COUNTIF('MS-Chieu'!AM$6:AM$35,$D8))&gt;0,AS$6&amp;" ("&amp;TEXT(COUNTIF('MS-Sang'!AM$6:AM$35,$D8)+COUNTIF('MS-Chieu'!AM$6:AM$35,$D8),"0")&amp;"), ","")</f>
        <v/>
      </c>
    </row>
    <row r="9" spans="1:45" s="231" customFormat="1" ht="18.75" x14ac:dyDescent="0.2">
      <c r="A9" s="245">
        <f t="shared" ref="A9:A72" si="0">A8+1</f>
        <v>2</v>
      </c>
      <c r="B9" s="246" t="str">
        <f>'MS1'!L3</f>
        <v>Nguyễn Thị Minh Diệu</v>
      </c>
      <c r="C9" s="246" t="str">
        <f>'MS1'!E3</f>
        <v>NN</v>
      </c>
      <c r="D9" s="240" t="str">
        <f>'MS1'!B3</f>
        <v>A2</v>
      </c>
      <c r="E9" s="246" t="str">
        <f>'MS1'!N3</f>
        <v/>
      </c>
      <c r="F9" s="247" t="str">
        <f t="shared" ref="F9:F72" si="1">CONCATENATE(I9,J9,K9,L9,M9,N9,O9,P9,Q9,R9,S9,T9,U9,V9,W9,H9)</f>
        <v xml:space="preserve">11A1 (3), 11A3 (3), 11A4 (4), 12A3 (3), 12A4 (3), </v>
      </c>
      <c r="G9" s="248">
        <f>COUNTIF('MS-Sang'!$C$6:$AI$35,PCGD!$D9)+COUNTIF('MS-Chieu'!$C$6:$AI$35,PCGD!$D9)</f>
        <v>16</v>
      </c>
      <c r="H9" s="247" t="str">
        <f t="shared" ref="H9:H72" si="2">CONCATENATE(X9,Y9,Z9,AA9,AB9,AC9,AD9,AE9,AF9,AG9,AH9,AI9,AJ9,AK9,AL9,AM9,AN9)</f>
        <v xml:space="preserve">12A3 (3), 12A4 (3), </v>
      </c>
      <c r="I9" s="247" t="str">
        <f>IF((COUNTIF('MS-Sang'!C$6:C$35,$D9)+COUNTIF('MS-Chieu'!C$6:C$35,$D9))&gt;0,I$6&amp;" ("&amp;TEXT(COUNTIF('MS-Sang'!C$6:C$35,$D9)+COUNTIF('MS-Chieu'!C$6:C$35,$D9),"0")&amp;"), ","")</f>
        <v/>
      </c>
      <c r="J9" s="247" t="str">
        <f>IF((COUNTIF('MS-Sang'!D$6:D$35,$D9)+COUNTIF('MS-Chieu'!D$6:D$35,$D9))&gt;0,J$6&amp;" ("&amp;TEXT(COUNTIF('MS-Sang'!D$6:D$35,$D9)+COUNTIF('MS-Chieu'!D$6:D$35,$D9),"0")&amp;"), ","")</f>
        <v/>
      </c>
      <c r="K9" s="247" t="str">
        <f>IF((COUNTIF('MS-Sang'!E$6:E$35,$D9)+COUNTIF('MS-Chieu'!E$6:E$35,$D9))&gt;0,K$6&amp;" ("&amp;TEXT(COUNTIF('MS-Sang'!E$6:E$35,$D9)+COUNTIF('MS-Chieu'!E$6:E$35,$D9),"0")&amp;"), ","")</f>
        <v/>
      </c>
      <c r="L9" s="247" t="str">
        <f>IF((COUNTIF('MS-Sang'!F$6:F$35,$D9)+COUNTIF('MS-Chieu'!F$6:F$35,$D9))&gt;0,L$6&amp;" ("&amp;TEXT(COUNTIF('MS-Sang'!F$6:F$35,$D9)+COUNTIF('MS-Chieu'!F$6:F$35,$D9),"0")&amp;"), ","")</f>
        <v/>
      </c>
      <c r="M9" s="247" t="str">
        <f>IF((COUNTIF('MS-Sang'!G$6:G$35,$D9)+COUNTIF('MS-Chieu'!G$6:G$35,$D9))&gt;0,M$6&amp;" ("&amp;TEXT(COUNTIF('MS-Sang'!G$6:G$35,$D9)+COUNTIF('MS-Chieu'!G$6:G$35,$D9),"0")&amp;"), ","")</f>
        <v/>
      </c>
      <c r="N9" s="247" t="str">
        <f>IF((COUNTIF('MS-Sang'!H$6:H$35,$D9)+COUNTIF('MS-Chieu'!H$6:H$35,$D9))&gt;0,N$6&amp;" ("&amp;TEXT(COUNTIF('MS-Sang'!H$6:H$35,$D9)+COUNTIF('MS-Chieu'!H$6:H$35,$D9),"0")&amp;"), ","")</f>
        <v/>
      </c>
      <c r="O9" s="247" t="str">
        <f>IF((COUNTIF('MS-Sang'!I$6:I$35,$D9)+COUNTIF('MS-Chieu'!I$6:I$35,$D9))&gt;0,O$6&amp;" ("&amp;TEXT(COUNTIF('MS-Sang'!I$6:I$35,$D9)+COUNTIF('MS-Chieu'!I$6:I$35,$D9),"0")&amp;"), ","")</f>
        <v/>
      </c>
      <c r="P9" s="247" t="str">
        <f>IF((COUNTIF('MS-Sang'!J$6:J$35,$D9)+COUNTIF('MS-Chieu'!J$6:J$35,$D9))&gt;0,P$6&amp;" ("&amp;TEXT(COUNTIF('MS-Sang'!J$6:J$35,$D9)+COUNTIF('MS-Chieu'!J$6:J$35,$D9),"0")&amp;"), ","")</f>
        <v/>
      </c>
      <c r="Q9" s="247" t="str">
        <f>IF((COUNTIF('MS-Sang'!K$6:K$35,$D9)+COUNTIF('MS-Chieu'!K$6:K$35,$D9))&gt;0,Q$6&amp;" ("&amp;TEXT(COUNTIF('MS-Sang'!K$6:K$35,$D9)+COUNTIF('MS-Chieu'!K$6:K$35,$D9),"0")&amp;"), ","")</f>
        <v/>
      </c>
      <c r="R9" s="247" t="str">
        <f>IF((COUNTIF('MS-Sang'!L$6:L$35,$D9)+COUNTIF('MS-Chieu'!L$6:L$35,$D9))&gt;0,R$6&amp;" ("&amp;TEXT(COUNTIF('MS-Sang'!L$6:L$35,$D9)+COUNTIF('MS-Chieu'!L$6:L$35,$D9),"0")&amp;"), ","")</f>
        <v/>
      </c>
      <c r="S9" s="247" t="str">
        <f>IF((COUNTIF('MS-Sang'!M$6:M$35,$D9)+COUNTIF('MS-Chieu'!M$6:M$35,$D9))&gt;0,S$6&amp;" ("&amp;TEXT(COUNTIF('MS-Sang'!M$6:M$35,$D9)+COUNTIF('MS-Chieu'!M$6:M$35,$D9),"0")&amp;"), ","")</f>
        <v/>
      </c>
      <c r="T9" s="247" t="str">
        <f>IF((COUNTIF('MS-Sang'!N$6:N$35,$D9)+COUNTIF('MS-Chieu'!N$6:N$35,$D9))&gt;0,T$6&amp;" ("&amp;TEXT(COUNTIF('MS-Sang'!N$6:N$35,$D9)+COUNTIF('MS-Chieu'!N$6:N$35,$D9),"0")&amp;"), ","")</f>
        <v xml:space="preserve">11A1 (3), </v>
      </c>
      <c r="U9" s="247" t="str">
        <f>IF((COUNTIF('MS-Sang'!O$6:O$35,$D9)+COUNTIF('MS-Chieu'!O$6:O$35,$D9))&gt;0,U$6&amp;" ("&amp;TEXT(COUNTIF('MS-Sang'!O$6:O$35,$D9)+COUNTIF('MS-Chieu'!O$6:O$35,$D9),"0")&amp;"), ","")</f>
        <v/>
      </c>
      <c r="V9" s="247" t="str">
        <f>IF((COUNTIF('MS-Sang'!P$6:P$35,$D9)+COUNTIF('MS-Chieu'!P$6:P$35,$D9))&gt;0,V$6&amp;" ("&amp;TEXT(COUNTIF('MS-Sang'!P$6:P$35,$D9)+COUNTIF('MS-Chieu'!P$6:P$35,$D9),"0")&amp;"), ","")</f>
        <v xml:space="preserve">11A3 (3), </v>
      </c>
      <c r="W9" s="247" t="str">
        <f>IF((COUNTIF('MS-Sang'!Q$6:Q$35,$D9)+COUNTIF('MS-Chieu'!Q$6:Q$35,$D9))&gt;0,W$6&amp;" ("&amp;TEXT(COUNTIF('MS-Sang'!Q$6:Q$35,$D9)+COUNTIF('MS-Chieu'!Q$6:Q$35,$D9),"0")&amp;"), ","")</f>
        <v xml:space="preserve">11A4 (4), </v>
      </c>
      <c r="X9" s="247" t="str">
        <f>IF((COUNTIF('MS-Sang'!R$6:R$35,$D9)+COUNTIF('MS-Chieu'!R$6:R$35,$D9))&gt;0,X$6&amp;" ("&amp;TEXT(COUNTIF('MS-Sang'!R$6:R$35,$D9)+COUNTIF('MS-Chieu'!R$6:R$35,$D9),"0")&amp;"), ","")</f>
        <v/>
      </c>
      <c r="Y9" s="247" t="str">
        <f>IF((COUNTIF('MS-Sang'!S$6:S$35,$D9)+COUNTIF('MS-Chieu'!S$6:S$35,$D9))&gt;0,Y$6&amp;" ("&amp;TEXT(COUNTIF('MS-Sang'!S$6:S$35,$D9)+COUNTIF('MS-Chieu'!S$6:S$35,$D9),"0")&amp;"), ","")</f>
        <v/>
      </c>
      <c r="Z9" s="247" t="str">
        <f>IF((COUNTIF('MS-Sang'!T$6:T$35,$D9)+COUNTIF('MS-Chieu'!T$6:T$35,$D9))&gt;0,Z$6&amp;" ("&amp;TEXT(COUNTIF('MS-Sang'!T$6:T$35,$D9)+COUNTIF('MS-Chieu'!T$6:T$35,$D9),"0")&amp;"), ","")</f>
        <v/>
      </c>
      <c r="AA9" s="247" t="str">
        <f>IF((COUNTIF('MS-Sang'!U$6:U$35,$D9)+COUNTIF('MS-Chieu'!U$6:U$35,$D9))&gt;0,AA$6&amp;" ("&amp;TEXT(COUNTIF('MS-Sang'!U$6:U$35,$D9)+COUNTIF('MS-Chieu'!U$6:U$35,$D9),"0")&amp;"), ","")</f>
        <v/>
      </c>
      <c r="AB9" s="247" t="str">
        <f>IF((COUNTIF('MS-Sang'!V$6:V$35,$D9)+COUNTIF('MS-Chieu'!V$6:V$35,$D9))&gt;0,AB$6&amp;" ("&amp;TEXT(COUNTIF('MS-Sang'!V$6:V$35,$D9)+COUNTIF('MS-Chieu'!V$6:V$35,$D9),"0")&amp;"), ","")</f>
        <v/>
      </c>
      <c r="AC9" s="247" t="str">
        <f>IF((COUNTIF('MS-Sang'!W$6:W$35,$D9)+COUNTIF('MS-Chieu'!W$6:W$35,$D9))&gt;0,AC$6&amp;" ("&amp;TEXT(COUNTIF('MS-Sang'!W$6:W$35,$D9)+COUNTIF('MS-Chieu'!W$6:W$35,$D9),"0")&amp;"), ","")</f>
        <v/>
      </c>
      <c r="AD9" s="247" t="str">
        <f>IF((COUNTIF('MS-Sang'!X$6:X$35,$D9)+COUNTIF('MS-Chieu'!X$6:X$35,$D9))&gt;0,AD$6&amp;" ("&amp;TEXT(COUNTIF('MS-Sang'!X$6:X$35,$D9)+COUNTIF('MS-Chieu'!X$6:X$35,$D9),"0")&amp;"), ","")</f>
        <v/>
      </c>
      <c r="AE9" s="247" t="str">
        <f>IF((COUNTIF('MS-Sang'!Y$6:Y$35,$D9)+COUNTIF('MS-Chieu'!Y$6:Y$35,$D9))&gt;0,AE$6&amp;" ("&amp;TEXT(COUNTIF('MS-Sang'!Y$6:Y$35,$D9)+COUNTIF('MS-Chieu'!Y$6:Y$35,$D9),"0")&amp;"), ","")</f>
        <v/>
      </c>
      <c r="AF9" s="247" t="str">
        <f>IF((COUNTIF('MS-Sang'!Z$6:Z$35,$D9)+COUNTIF('MS-Chieu'!Z$6:Z$35,$D9))&gt;0,AF$6&amp;" ("&amp;TEXT(COUNTIF('MS-Sang'!Z$6:Z$35,$D9)+COUNTIF('MS-Chieu'!Z$6:Z$35,$D9),"0")&amp;"), ","")</f>
        <v xml:space="preserve">12A3 (3), </v>
      </c>
      <c r="AG9" s="247" t="str">
        <f>IF((COUNTIF('MS-Sang'!AA$6:AA$35,$D9)+COUNTIF('MS-Chieu'!AA$6:AA$35,$D9))&gt;0,AG$6&amp;" ("&amp;TEXT(COUNTIF('MS-Sang'!AA$6:AA$35,$D9)+COUNTIF('MS-Chieu'!AA$6:AA$35,$D9),"0")&amp;"), ","")</f>
        <v xml:space="preserve">12A4 (3), </v>
      </c>
      <c r="AH9" s="247" t="str">
        <f>IF((COUNTIF('MS-Sang'!AB$6:AB$35,$D9)+COUNTIF('MS-Chieu'!AB$6:AB$35,$D9))&gt;0,AH$6&amp;" ("&amp;TEXT(COUNTIF('MS-Sang'!AB$6:AB$35,$D9)+COUNTIF('MS-Chieu'!AB$6:AB$35,$D9),"0")&amp;"), ","")</f>
        <v/>
      </c>
      <c r="AI9" s="247" t="str">
        <f>IF((COUNTIF('MS-Sang'!AC$6:AC$35,$D9)+COUNTIF('MS-Chieu'!AC$6:AC$35,$D9))&gt;0,AI$6&amp;" ("&amp;TEXT(COUNTIF('MS-Sang'!AC$6:AC$35,$D9)+COUNTIF('MS-Chieu'!AC$6:AC$35,$D9),"0")&amp;"), ","")</f>
        <v/>
      </c>
      <c r="AJ9" s="247" t="str">
        <f>IF((COUNTIF('MS-Sang'!AD$6:AD$35,$D9)+COUNTIF('MS-Chieu'!AD$6:AD$35,$D9))&gt;0,AJ$6&amp;" ("&amp;TEXT(COUNTIF('MS-Sang'!AD$6:AD$35,$D9)+COUNTIF('MS-Chieu'!AD$6:AD$35,$D9),"0")&amp;"), ","")</f>
        <v/>
      </c>
      <c r="AK9" s="247" t="str">
        <f>IF((COUNTIF('MS-Sang'!AE$6:AE$35,$D9)+COUNTIF('MS-Chieu'!AE$6:AE$35,$D9))&gt;0,AK$6&amp;" ("&amp;TEXT(COUNTIF('MS-Sang'!AE$6:AE$35,$D9)+COUNTIF('MS-Chieu'!AE$6:AE$35,$D9),"0")&amp;"), ","")</f>
        <v/>
      </c>
      <c r="AL9" s="247" t="str">
        <f>IF((COUNTIF('MS-Sang'!AF$6:AF$35,$D9)+COUNTIF('MS-Chieu'!AF$6:AF$35,$D9))&gt;0,AL$6&amp;" ("&amp;TEXT(COUNTIF('MS-Sang'!AF$6:AF$35,$D9)+COUNTIF('MS-Chieu'!AF$6:AF$35,$D9),"0")&amp;"), ","")</f>
        <v/>
      </c>
      <c r="AM9" s="247" t="str">
        <f>IF((COUNTIF('MS-Sang'!AG$6:AG$35,$D9)+COUNTIF('MS-Chieu'!AG$6:AG$35,$D9))&gt;0,AM$6&amp;" ("&amp;TEXT(COUNTIF('MS-Sang'!AG$6:AG$35,$D9)+COUNTIF('MS-Chieu'!AG$6:AG$35,$D9),"0")&amp;"), ","")</f>
        <v/>
      </c>
      <c r="AN9" s="247" t="str">
        <f>IF((COUNTIF('MS-Sang'!AH$6:AH$35,$D9)+COUNTIF('MS-Chieu'!AH$6:AH$35,$D9))&gt;0,AN$6&amp;" ("&amp;TEXT(COUNTIF('MS-Sang'!AH$6:AH$35,$D9)+COUNTIF('MS-Chieu'!AH$6:AH$35,$D9),"0")&amp;"), ","")</f>
        <v/>
      </c>
      <c r="AO9" s="247" t="str">
        <f>IF((COUNTIF('MS-Sang'!AI$6:AI$35,$D9)+COUNTIF('MS-Chieu'!AI$6:AI$35,$D9))&gt;0,AO$6&amp;" ("&amp;TEXT(COUNTIF('MS-Sang'!AI$6:AI$35,$D9)+COUNTIF('MS-Chieu'!AI$6:AI$35,$D9),"0")&amp;"), ","")</f>
        <v/>
      </c>
      <c r="AP9" s="247" t="str">
        <f>IF((COUNTIF('MS-Sang'!AJ$6:AJ$35,$D9)+COUNTIF('MS-Chieu'!AJ$6:AJ$35,$D9))&gt;0,AP$6&amp;" ("&amp;TEXT(COUNTIF('MS-Sang'!AJ$6:AJ$35,$D9)+COUNTIF('MS-Chieu'!AJ$6:AJ$35,$D9),"0")&amp;"), ","")</f>
        <v/>
      </c>
      <c r="AQ9" s="247" t="str">
        <f>IF((COUNTIF('MS-Sang'!AK$6:AK$35,$D9)+COUNTIF('MS-Chieu'!AK$6:AK$35,$D9))&gt;0,AQ$6&amp;" ("&amp;TEXT(COUNTIF('MS-Sang'!AK$6:AK$35,$D9)+COUNTIF('MS-Chieu'!AK$6:AK$35,$D9),"0")&amp;"), ","")</f>
        <v/>
      </c>
      <c r="AR9" s="247" t="str">
        <f>IF((COUNTIF('MS-Sang'!AL$6:AL$35,$D9)+COUNTIF('MS-Chieu'!AL$6:AL$35,$D9))&gt;0,AR$6&amp;" ("&amp;TEXT(COUNTIF('MS-Sang'!AL$6:AL$35,$D9)+COUNTIF('MS-Chieu'!AL$6:AL$35,$D9),"0")&amp;"), ","")</f>
        <v/>
      </c>
      <c r="AS9" s="247" t="str">
        <f>IF((COUNTIF('MS-Sang'!AM$6:AM$35,$D9)+COUNTIF('MS-Chieu'!AM$6:AM$35,$D9))&gt;0,AS$6&amp;" ("&amp;TEXT(COUNTIF('MS-Sang'!AM$6:AM$35,$D9)+COUNTIF('MS-Chieu'!AM$6:AM$35,$D9),"0")&amp;"), ","")</f>
        <v/>
      </c>
    </row>
    <row r="10" spans="1:45" s="231" customFormat="1" ht="18.75" x14ac:dyDescent="0.2">
      <c r="A10" s="245">
        <f t="shared" si="0"/>
        <v>3</v>
      </c>
      <c r="B10" s="246" t="str">
        <f>'MS1'!L4</f>
        <v>Lê Thị Hà Giang</v>
      </c>
      <c r="C10" s="246" t="str">
        <f>'MS1'!E4</f>
        <v>NN</v>
      </c>
      <c r="D10" s="240" t="str">
        <f>'MS1'!B4</f>
        <v>A3</v>
      </c>
      <c r="E10" s="246" t="str">
        <f>'MS1'!N4</f>
        <v>10A9</v>
      </c>
      <c r="F10" s="247" t="str">
        <f t="shared" si="1"/>
        <v xml:space="preserve">10A9 (4), 12A5 (3), 12A8 (3), </v>
      </c>
      <c r="G10" s="248">
        <f>COUNTIF('MS-Sang'!$C$6:$AI$35,PCGD!$D10)+COUNTIF('MS-Chieu'!$C$6:$AI$35,PCGD!$D10)</f>
        <v>10</v>
      </c>
      <c r="H10" s="247" t="str">
        <f t="shared" si="2"/>
        <v xml:space="preserve">12A5 (3), 12A8 (3), </v>
      </c>
      <c r="I10" s="247" t="str">
        <f>IF((COUNTIF('MS-Sang'!C$6:C$35,$D10)+COUNTIF('MS-Chieu'!C$6:C$35,$D10))&gt;0,I$6&amp;" ("&amp;TEXT(COUNTIF('MS-Sang'!C$6:C$35,$D10)+COUNTIF('MS-Chieu'!C$6:C$35,$D10),"0")&amp;"), ","")</f>
        <v/>
      </c>
      <c r="J10" s="247" t="str">
        <f>IF((COUNTIF('MS-Sang'!D$6:D$35,$D10)+COUNTIF('MS-Chieu'!D$6:D$35,$D10))&gt;0,J$6&amp;" ("&amp;TEXT(COUNTIF('MS-Sang'!D$6:D$35,$D10)+COUNTIF('MS-Chieu'!D$6:D$35,$D10),"0")&amp;"), ","")</f>
        <v/>
      </c>
      <c r="K10" s="247" t="str">
        <f>IF((COUNTIF('MS-Sang'!E$6:E$35,$D10)+COUNTIF('MS-Chieu'!E$6:E$35,$D10))&gt;0,K$6&amp;" ("&amp;TEXT(COUNTIF('MS-Sang'!E$6:E$35,$D10)+COUNTIF('MS-Chieu'!E$6:E$35,$D10),"0")&amp;"), ","")</f>
        <v/>
      </c>
      <c r="L10" s="247" t="str">
        <f>IF((COUNTIF('MS-Sang'!F$6:F$35,$D10)+COUNTIF('MS-Chieu'!F$6:F$35,$D10))&gt;0,L$6&amp;" ("&amp;TEXT(COUNTIF('MS-Sang'!F$6:F$35,$D10)+COUNTIF('MS-Chieu'!F$6:F$35,$D10),"0")&amp;"), ","")</f>
        <v/>
      </c>
      <c r="M10" s="247" t="str">
        <f>IF((COUNTIF('MS-Sang'!G$6:G$35,$D10)+COUNTIF('MS-Chieu'!G$6:G$35,$D10))&gt;0,M$6&amp;" ("&amp;TEXT(COUNTIF('MS-Sang'!G$6:G$35,$D10)+COUNTIF('MS-Chieu'!G$6:G$35,$D10),"0")&amp;"), ","")</f>
        <v/>
      </c>
      <c r="N10" s="247" t="str">
        <f>IF((COUNTIF('MS-Sang'!H$6:H$35,$D10)+COUNTIF('MS-Chieu'!H$6:H$35,$D10))&gt;0,N$6&amp;" ("&amp;TEXT(COUNTIF('MS-Sang'!H$6:H$35,$D10)+COUNTIF('MS-Chieu'!H$6:H$35,$D10),"0")&amp;"), ","")</f>
        <v/>
      </c>
      <c r="O10" s="247" t="str">
        <f>IF((COUNTIF('MS-Sang'!I$6:I$35,$D10)+COUNTIF('MS-Chieu'!I$6:I$35,$D10))&gt;0,O$6&amp;" ("&amp;TEXT(COUNTIF('MS-Sang'!I$6:I$35,$D10)+COUNTIF('MS-Chieu'!I$6:I$35,$D10),"0")&amp;"), ","")</f>
        <v/>
      </c>
      <c r="P10" s="247" t="str">
        <f>IF((COUNTIF('MS-Sang'!J$6:J$35,$D10)+COUNTIF('MS-Chieu'!J$6:J$35,$D10))&gt;0,P$6&amp;" ("&amp;TEXT(COUNTIF('MS-Sang'!J$6:J$35,$D10)+COUNTIF('MS-Chieu'!J$6:J$35,$D10),"0")&amp;"), ","")</f>
        <v/>
      </c>
      <c r="Q10" s="247" t="str">
        <f>IF((COUNTIF('MS-Sang'!K$6:K$35,$D10)+COUNTIF('MS-Chieu'!K$6:K$35,$D10))&gt;0,Q$6&amp;" ("&amp;TEXT(COUNTIF('MS-Sang'!K$6:K$35,$D10)+COUNTIF('MS-Chieu'!K$6:K$35,$D10),"0")&amp;"), ","")</f>
        <v xml:space="preserve">10A9 (4), </v>
      </c>
      <c r="R10" s="247" t="str">
        <f>IF((COUNTIF('MS-Sang'!L$6:L$35,$D10)+COUNTIF('MS-Chieu'!L$6:L$35,$D10))&gt;0,R$6&amp;" ("&amp;TEXT(COUNTIF('MS-Sang'!L$6:L$35,$D10)+COUNTIF('MS-Chieu'!L$6:L$35,$D10),"0")&amp;"), ","")</f>
        <v/>
      </c>
      <c r="S10" s="247" t="str">
        <f>IF((COUNTIF('MS-Sang'!M$6:M$35,$D10)+COUNTIF('MS-Chieu'!M$6:M$35,$D10))&gt;0,S$6&amp;" ("&amp;TEXT(COUNTIF('MS-Sang'!M$6:M$35,$D10)+COUNTIF('MS-Chieu'!M$6:M$35,$D10),"0")&amp;"), ","")</f>
        <v/>
      </c>
      <c r="T10" s="247" t="str">
        <f>IF((COUNTIF('MS-Sang'!N$6:N$35,$D10)+COUNTIF('MS-Chieu'!N$6:N$35,$D10))&gt;0,T$6&amp;" ("&amp;TEXT(COUNTIF('MS-Sang'!N$6:N$35,$D10)+COUNTIF('MS-Chieu'!N$6:N$35,$D10),"0")&amp;"), ","")</f>
        <v/>
      </c>
      <c r="U10" s="247" t="str">
        <f>IF((COUNTIF('MS-Sang'!O$6:O$35,$D10)+COUNTIF('MS-Chieu'!O$6:O$35,$D10))&gt;0,U$6&amp;" ("&amp;TEXT(COUNTIF('MS-Sang'!O$6:O$35,$D10)+COUNTIF('MS-Chieu'!O$6:O$35,$D10),"0")&amp;"), ","")</f>
        <v/>
      </c>
      <c r="V10" s="247" t="str">
        <f>IF((COUNTIF('MS-Sang'!P$6:P$35,$D10)+COUNTIF('MS-Chieu'!P$6:P$35,$D10))&gt;0,V$6&amp;" ("&amp;TEXT(COUNTIF('MS-Sang'!P$6:P$35,$D10)+COUNTIF('MS-Chieu'!P$6:P$35,$D10),"0")&amp;"), ","")</f>
        <v/>
      </c>
      <c r="W10" s="247" t="str">
        <f>IF((COUNTIF('MS-Sang'!Q$6:Q$35,$D10)+COUNTIF('MS-Chieu'!Q$6:Q$35,$D10))&gt;0,W$6&amp;" ("&amp;TEXT(COUNTIF('MS-Sang'!Q$6:Q$35,$D10)+COUNTIF('MS-Chieu'!Q$6:Q$35,$D10),"0")&amp;"), ","")</f>
        <v/>
      </c>
      <c r="X10" s="247" t="str">
        <f>IF((COUNTIF('MS-Sang'!R$6:R$35,$D10)+COUNTIF('MS-Chieu'!R$6:R$35,$D10))&gt;0,X$6&amp;" ("&amp;TEXT(COUNTIF('MS-Sang'!R$6:R$35,$D10)+COUNTIF('MS-Chieu'!R$6:R$35,$D10),"0")&amp;"), ","")</f>
        <v/>
      </c>
      <c r="Y10" s="247" t="str">
        <f>IF((COUNTIF('MS-Sang'!S$6:S$35,$D10)+COUNTIF('MS-Chieu'!S$6:S$35,$D10))&gt;0,Y$6&amp;" ("&amp;TEXT(COUNTIF('MS-Sang'!S$6:S$35,$D10)+COUNTIF('MS-Chieu'!S$6:S$35,$D10),"0")&amp;"), ","")</f>
        <v/>
      </c>
      <c r="Z10" s="247" t="str">
        <f>IF((COUNTIF('MS-Sang'!T$6:T$35,$D10)+COUNTIF('MS-Chieu'!T$6:T$35,$D10))&gt;0,Z$6&amp;" ("&amp;TEXT(COUNTIF('MS-Sang'!T$6:T$35,$D10)+COUNTIF('MS-Chieu'!T$6:T$35,$D10),"0")&amp;"), ","")</f>
        <v/>
      </c>
      <c r="AA10" s="247" t="str">
        <f>IF((COUNTIF('MS-Sang'!U$6:U$35,$D10)+COUNTIF('MS-Chieu'!U$6:U$35,$D10))&gt;0,AA$6&amp;" ("&amp;TEXT(COUNTIF('MS-Sang'!U$6:U$35,$D10)+COUNTIF('MS-Chieu'!U$6:U$35,$D10),"0")&amp;"), ","")</f>
        <v/>
      </c>
      <c r="AB10" s="247" t="str">
        <f>IF((COUNTIF('MS-Sang'!V$6:V$35,$D10)+COUNTIF('MS-Chieu'!V$6:V$35,$D10))&gt;0,AB$6&amp;" ("&amp;TEXT(COUNTIF('MS-Sang'!V$6:V$35,$D10)+COUNTIF('MS-Chieu'!V$6:V$35,$D10),"0")&amp;"), ","")</f>
        <v/>
      </c>
      <c r="AC10" s="247" t="str">
        <f>IF((COUNTIF('MS-Sang'!W$6:W$35,$D10)+COUNTIF('MS-Chieu'!W$6:W$35,$D10))&gt;0,AC$6&amp;" ("&amp;TEXT(COUNTIF('MS-Sang'!W$6:W$35,$D10)+COUNTIF('MS-Chieu'!W$6:W$35,$D10),"0")&amp;"), ","")</f>
        <v/>
      </c>
      <c r="AD10" s="247" t="str">
        <f>IF((COUNTIF('MS-Sang'!X$6:X$35,$D10)+COUNTIF('MS-Chieu'!X$6:X$35,$D10))&gt;0,AD$6&amp;" ("&amp;TEXT(COUNTIF('MS-Sang'!X$6:X$35,$D10)+COUNTIF('MS-Chieu'!X$6:X$35,$D10),"0")&amp;"), ","")</f>
        <v/>
      </c>
      <c r="AE10" s="247" t="str">
        <f>IF((COUNTIF('MS-Sang'!Y$6:Y$35,$D10)+COUNTIF('MS-Chieu'!Y$6:Y$35,$D10))&gt;0,AE$6&amp;" ("&amp;TEXT(COUNTIF('MS-Sang'!Y$6:Y$35,$D10)+COUNTIF('MS-Chieu'!Y$6:Y$35,$D10),"0")&amp;"), ","")</f>
        <v/>
      </c>
      <c r="AF10" s="247" t="str">
        <f>IF((COUNTIF('MS-Sang'!Z$6:Z$35,$D10)+COUNTIF('MS-Chieu'!Z$6:Z$35,$D10))&gt;0,AF$6&amp;" ("&amp;TEXT(COUNTIF('MS-Sang'!Z$6:Z$35,$D10)+COUNTIF('MS-Chieu'!Z$6:Z$35,$D10),"0")&amp;"), ","")</f>
        <v/>
      </c>
      <c r="AG10" s="247" t="str">
        <f>IF((COUNTIF('MS-Sang'!AA$6:AA$35,$D10)+COUNTIF('MS-Chieu'!AA$6:AA$35,$D10))&gt;0,AG$6&amp;" ("&amp;TEXT(COUNTIF('MS-Sang'!AA$6:AA$35,$D10)+COUNTIF('MS-Chieu'!AA$6:AA$35,$D10),"0")&amp;"), ","")</f>
        <v/>
      </c>
      <c r="AH10" s="247" t="str">
        <f>IF((COUNTIF('MS-Sang'!AB$6:AB$35,$D10)+COUNTIF('MS-Chieu'!AB$6:AB$35,$D10))&gt;0,AH$6&amp;" ("&amp;TEXT(COUNTIF('MS-Sang'!AB$6:AB$35,$D10)+COUNTIF('MS-Chieu'!AB$6:AB$35,$D10),"0")&amp;"), ","")</f>
        <v xml:space="preserve">12A5 (3), </v>
      </c>
      <c r="AI10" s="247" t="str">
        <f>IF((COUNTIF('MS-Sang'!AC$6:AC$35,$D10)+COUNTIF('MS-Chieu'!AC$6:AC$35,$D10))&gt;0,AI$6&amp;" ("&amp;TEXT(COUNTIF('MS-Sang'!AC$6:AC$35,$D10)+COUNTIF('MS-Chieu'!AC$6:AC$35,$D10),"0")&amp;"), ","")</f>
        <v/>
      </c>
      <c r="AJ10" s="247" t="str">
        <f>IF((COUNTIF('MS-Sang'!AD$6:AD$35,$D10)+COUNTIF('MS-Chieu'!AD$6:AD$35,$D10))&gt;0,AJ$6&amp;" ("&amp;TEXT(COUNTIF('MS-Sang'!AD$6:AD$35,$D10)+COUNTIF('MS-Chieu'!AD$6:AD$35,$D10),"0")&amp;"), ","")</f>
        <v/>
      </c>
      <c r="AK10" s="247" t="str">
        <f>IF((COUNTIF('MS-Sang'!AE$6:AE$35,$D10)+COUNTIF('MS-Chieu'!AE$6:AE$35,$D10))&gt;0,AK$6&amp;" ("&amp;TEXT(COUNTIF('MS-Sang'!AE$6:AE$35,$D10)+COUNTIF('MS-Chieu'!AE$6:AE$35,$D10),"0")&amp;"), ","")</f>
        <v xml:space="preserve">12A8 (3), </v>
      </c>
      <c r="AL10" s="247" t="str">
        <f>IF((COUNTIF('MS-Sang'!AF$6:AF$35,$D10)+COUNTIF('MS-Chieu'!AF$6:AF$35,$D10))&gt;0,AL$6&amp;" ("&amp;TEXT(COUNTIF('MS-Sang'!AF$6:AF$35,$D10)+COUNTIF('MS-Chieu'!AF$6:AF$35,$D10),"0")&amp;"), ","")</f>
        <v/>
      </c>
      <c r="AM10" s="247" t="str">
        <f>IF((COUNTIF('MS-Sang'!AG$6:AG$35,$D10)+COUNTIF('MS-Chieu'!AG$6:AG$35,$D10))&gt;0,AM$6&amp;" ("&amp;TEXT(COUNTIF('MS-Sang'!AG$6:AG$35,$D10)+COUNTIF('MS-Chieu'!AG$6:AG$35,$D10),"0")&amp;"), ","")</f>
        <v/>
      </c>
      <c r="AN10" s="247" t="str">
        <f>IF((COUNTIF('MS-Sang'!AH$6:AH$35,$D10)+COUNTIF('MS-Chieu'!AH$6:AH$35,$D10))&gt;0,AN$6&amp;" ("&amp;TEXT(COUNTIF('MS-Sang'!AH$6:AH$35,$D10)+COUNTIF('MS-Chieu'!AH$6:AH$35,$D10),"0")&amp;"), ","")</f>
        <v/>
      </c>
      <c r="AO10" s="247" t="str">
        <f>IF((COUNTIF('MS-Sang'!AI$6:AI$35,$D10)+COUNTIF('MS-Chieu'!AI$6:AI$35,$D10))&gt;0,AO$6&amp;" ("&amp;TEXT(COUNTIF('MS-Sang'!AI$6:AI$35,$D10)+COUNTIF('MS-Chieu'!AI$6:AI$35,$D10),"0")&amp;"), ","")</f>
        <v/>
      </c>
      <c r="AP10" s="247" t="str">
        <f>IF((COUNTIF('MS-Sang'!AJ$6:AJ$35,$D10)+COUNTIF('MS-Chieu'!AJ$6:AJ$35,$D10))&gt;0,AP$6&amp;" ("&amp;TEXT(COUNTIF('MS-Sang'!AJ$6:AJ$35,$D10)+COUNTIF('MS-Chieu'!AJ$6:AJ$35,$D10),"0")&amp;"), ","")</f>
        <v/>
      </c>
      <c r="AQ10" s="247" t="str">
        <f>IF((COUNTIF('MS-Sang'!AK$6:AK$35,$D10)+COUNTIF('MS-Chieu'!AK$6:AK$35,$D10))&gt;0,AQ$6&amp;" ("&amp;TEXT(COUNTIF('MS-Sang'!AK$6:AK$35,$D10)+COUNTIF('MS-Chieu'!AK$6:AK$35,$D10),"0")&amp;"), ","")</f>
        <v/>
      </c>
      <c r="AR10" s="247" t="str">
        <f>IF((COUNTIF('MS-Sang'!AL$6:AL$35,$D10)+COUNTIF('MS-Chieu'!AL$6:AL$35,$D10))&gt;0,AR$6&amp;" ("&amp;TEXT(COUNTIF('MS-Sang'!AL$6:AL$35,$D10)+COUNTIF('MS-Chieu'!AL$6:AL$35,$D10),"0")&amp;"), ","")</f>
        <v/>
      </c>
      <c r="AS10" s="247" t="str">
        <f>IF((COUNTIF('MS-Sang'!AM$6:AM$35,$D10)+COUNTIF('MS-Chieu'!AM$6:AM$35,$D10))&gt;0,AS$6&amp;" ("&amp;TEXT(COUNTIF('MS-Sang'!AM$6:AM$35,$D10)+COUNTIF('MS-Chieu'!AM$6:AM$35,$D10),"0")&amp;"), ","")</f>
        <v/>
      </c>
    </row>
    <row r="11" spans="1:45" s="231" customFormat="1" ht="18.75" x14ac:dyDescent="0.2">
      <c r="A11" s="245">
        <f t="shared" si="0"/>
        <v>4</v>
      </c>
      <c r="B11" s="246" t="str">
        <f>'MS1'!L5</f>
        <v>Nguyễn Thị Thơm</v>
      </c>
      <c r="C11" s="246" t="str">
        <f>'MS1'!E5</f>
        <v>NN</v>
      </c>
      <c r="D11" s="240" t="str">
        <f>'MS1'!B5</f>
        <v>A4</v>
      </c>
      <c r="E11" s="246" t="str">
        <f>'MS1'!N5</f>
        <v/>
      </c>
      <c r="F11" s="247" t="str">
        <f t="shared" si="1"/>
        <v xml:space="preserve">10A5 (3), 10A6 (3), 10A7 (3), 12A1 (3), 12A2 (3), </v>
      </c>
      <c r="G11" s="248">
        <f>COUNTIF('MS-Sang'!$C$6:$AI$35,PCGD!$D11)+COUNTIF('MS-Chieu'!$C$6:$AI$35,PCGD!$D11)</f>
        <v>15</v>
      </c>
      <c r="H11" s="247" t="str">
        <f t="shared" si="2"/>
        <v xml:space="preserve">12A1 (3), 12A2 (3), </v>
      </c>
      <c r="I11" s="247" t="str">
        <f>IF((COUNTIF('MS-Sang'!C$6:C$35,$D11)+COUNTIF('MS-Chieu'!C$6:C$35,$D11))&gt;0,I$6&amp;" ("&amp;TEXT(COUNTIF('MS-Sang'!C$6:C$35,$D11)+COUNTIF('MS-Chieu'!C$6:C$35,$D11),"0")&amp;"), ","")</f>
        <v/>
      </c>
      <c r="J11" s="247" t="str">
        <f>IF((COUNTIF('MS-Sang'!D$6:D$35,$D11)+COUNTIF('MS-Chieu'!D$6:D$35,$D11))&gt;0,J$6&amp;" ("&amp;TEXT(COUNTIF('MS-Sang'!D$6:D$35,$D11)+COUNTIF('MS-Chieu'!D$6:D$35,$D11),"0")&amp;"), ","")</f>
        <v/>
      </c>
      <c r="K11" s="247" t="str">
        <f>IF((COUNTIF('MS-Sang'!E$6:E$35,$D11)+COUNTIF('MS-Chieu'!E$6:E$35,$D11))&gt;0,K$6&amp;" ("&amp;TEXT(COUNTIF('MS-Sang'!E$6:E$35,$D11)+COUNTIF('MS-Chieu'!E$6:E$35,$D11),"0")&amp;"), ","")</f>
        <v/>
      </c>
      <c r="L11" s="247" t="str">
        <f>IF((COUNTIF('MS-Sang'!F$6:F$35,$D11)+COUNTIF('MS-Chieu'!F$6:F$35,$D11))&gt;0,L$6&amp;" ("&amp;TEXT(COUNTIF('MS-Sang'!F$6:F$35,$D11)+COUNTIF('MS-Chieu'!F$6:F$35,$D11),"0")&amp;"), ","")</f>
        <v/>
      </c>
      <c r="M11" s="247" t="str">
        <f>IF((COUNTIF('MS-Sang'!G$6:G$35,$D11)+COUNTIF('MS-Chieu'!G$6:G$35,$D11))&gt;0,M$6&amp;" ("&amp;TEXT(COUNTIF('MS-Sang'!G$6:G$35,$D11)+COUNTIF('MS-Chieu'!G$6:G$35,$D11),"0")&amp;"), ","")</f>
        <v xml:space="preserve">10A5 (3), </v>
      </c>
      <c r="N11" s="247" t="str">
        <f>IF((COUNTIF('MS-Sang'!H$6:H$35,$D11)+COUNTIF('MS-Chieu'!H$6:H$35,$D11))&gt;0,N$6&amp;" ("&amp;TEXT(COUNTIF('MS-Sang'!H$6:H$35,$D11)+COUNTIF('MS-Chieu'!H$6:H$35,$D11),"0")&amp;"), ","")</f>
        <v xml:space="preserve">10A6 (3), </v>
      </c>
      <c r="O11" s="247" t="str">
        <f>IF((COUNTIF('MS-Sang'!I$6:I$35,$D11)+COUNTIF('MS-Chieu'!I$6:I$35,$D11))&gt;0,O$6&amp;" ("&amp;TEXT(COUNTIF('MS-Sang'!I$6:I$35,$D11)+COUNTIF('MS-Chieu'!I$6:I$35,$D11),"0")&amp;"), ","")</f>
        <v xml:space="preserve">10A7 (3), </v>
      </c>
      <c r="P11" s="247" t="str">
        <f>IF((COUNTIF('MS-Sang'!J$6:J$35,$D11)+COUNTIF('MS-Chieu'!J$6:J$35,$D11))&gt;0,P$6&amp;" ("&amp;TEXT(COUNTIF('MS-Sang'!J$6:J$35,$D11)+COUNTIF('MS-Chieu'!J$6:J$35,$D11),"0")&amp;"), ","")</f>
        <v/>
      </c>
      <c r="Q11" s="247" t="str">
        <f>IF((COUNTIF('MS-Sang'!K$6:K$35,$D11)+COUNTIF('MS-Chieu'!K$6:K$35,$D11))&gt;0,Q$6&amp;" ("&amp;TEXT(COUNTIF('MS-Sang'!K$6:K$35,$D11)+COUNTIF('MS-Chieu'!K$6:K$35,$D11),"0")&amp;"), ","")</f>
        <v/>
      </c>
      <c r="R11" s="247" t="str">
        <f>IF((COUNTIF('MS-Sang'!L$6:L$35,$D11)+COUNTIF('MS-Chieu'!L$6:L$35,$D11))&gt;0,R$6&amp;" ("&amp;TEXT(COUNTIF('MS-Sang'!L$6:L$35,$D11)+COUNTIF('MS-Chieu'!L$6:L$35,$D11),"0")&amp;"), ","")</f>
        <v/>
      </c>
      <c r="S11" s="247" t="str">
        <f>IF((COUNTIF('MS-Sang'!M$6:M$35,$D11)+COUNTIF('MS-Chieu'!M$6:M$35,$D11))&gt;0,S$6&amp;" ("&amp;TEXT(COUNTIF('MS-Sang'!M$6:M$35,$D11)+COUNTIF('MS-Chieu'!M$6:M$35,$D11),"0")&amp;"), ","")</f>
        <v/>
      </c>
      <c r="T11" s="247" t="str">
        <f>IF((COUNTIF('MS-Sang'!N$6:N$35,$D11)+COUNTIF('MS-Chieu'!N$6:N$35,$D11))&gt;0,T$6&amp;" ("&amp;TEXT(COUNTIF('MS-Sang'!N$6:N$35,$D11)+COUNTIF('MS-Chieu'!N$6:N$35,$D11),"0")&amp;"), ","")</f>
        <v/>
      </c>
      <c r="U11" s="247" t="str">
        <f>IF((COUNTIF('MS-Sang'!O$6:O$35,$D11)+COUNTIF('MS-Chieu'!O$6:O$35,$D11))&gt;0,U$6&amp;" ("&amp;TEXT(COUNTIF('MS-Sang'!O$6:O$35,$D11)+COUNTIF('MS-Chieu'!O$6:O$35,$D11),"0")&amp;"), ","")</f>
        <v/>
      </c>
      <c r="V11" s="247" t="str">
        <f>IF((COUNTIF('MS-Sang'!P$6:P$35,$D11)+COUNTIF('MS-Chieu'!P$6:P$35,$D11))&gt;0,V$6&amp;" ("&amp;TEXT(COUNTIF('MS-Sang'!P$6:P$35,$D11)+COUNTIF('MS-Chieu'!P$6:P$35,$D11),"0")&amp;"), ","")</f>
        <v/>
      </c>
      <c r="W11" s="247" t="str">
        <f>IF((COUNTIF('MS-Sang'!Q$6:Q$35,$D11)+COUNTIF('MS-Chieu'!Q$6:Q$35,$D11))&gt;0,W$6&amp;" ("&amp;TEXT(COUNTIF('MS-Sang'!Q$6:Q$35,$D11)+COUNTIF('MS-Chieu'!Q$6:Q$35,$D11),"0")&amp;"), ","")</f>
        <v/>
      </c>
      <c r="X11" s="247" t="str">
        <f>IF((COUNTIF('MS-Sang'!R$6:R$35,$D11)+COUNTIF('MS-Chieu'!R$6:R$35,$D11))&gt;0,X$6&amp;" ("&amp;TEXT(COUNTIF('MS-Sang'!R$6:R$35,$D11)+COUNTIF('MS-Chieu'!R$6:R$35,$D11),"0")&amp;"), ","")</f>
        <v/>
      </c>
      <c r="Y11" s="247" t="str">
        <f>IF((COUNTIF('MS-Sang'!S$6:S$35,$D11)+COUNTIF('MS-Chieu'!S$6:S$35,$D11))&gt;0,Y$6&amp;" ("&amp;TEXT(COUNTIF('MS-Sang'!S$6:S$35,$D11)+COUNTIF('MS-Chieu'!S$6:S$35,$D11),"0")&amp;"), ","")</f>
        <v/>
      </c>
      <c r="Z11" s="247" t="str">
        <f>IF((COUNTIF('MS-Sang'!T$6:T$35,$D11)+COUNTIF('MS-Chieu'!T$6:T$35,$D11))&gt;0,Z$6&amp;" ("&amp;TEXT(COUNTIF('MS-Sang'!T$6:T$35,$D11)+COUNTIF('MS-Chieu'!T$6:T$35,$D11),"0")&amp;"), ","")</f>
        <v/>
      </c>
      <c r="AA11" s="247" t="str">
        <f>IF((COUNTIF('MS-Sang'!U$6:U$35,$D11)+COUNTIF('MS-Chieu'!U$6:U$35,$D11))&gt;0,AA$6&amp;" ("&amp;TEXT(COUNTIF('MS-Sang'!U$6:U$35,$D11)+COUNTIF('MS-Chieu'!U$6:U$35,$D11),"0")&amp;"), ","")</f>
        <v/>
      </c>
      <c r="AB11" s="247" t="str">
        <f>IF((COUNTIF('MS-Sang'!V$6:V$35,$D11)+COUNTIF('MS-Chieu'!V$6:V$35,$D11))&gt;0,AB$6&amp;" ("&amp;TEXT(COUNTIF('MS-Sang'!V$6:V$35,$D11)+COUNTIF('MS-Chieu'!V$6:V$35,$D11),"0")&amp;"), ","")</f>
        <v/>
      </c>
      <c r="AC11" s="247" t="str">
        <f>IF((COUNTIF('MS-Sang'!W$6:W$35,$D11)+COUNTIF('MS-Chieu'!W$6:W$35,$D11))&gt;0,AC$6&amp;" ("&amp;TEXT(COUNTIF('MS-Sang'!W$6:W$35,$D11)+COUNTIF('MS-Chieu'!W$6:W$35,$D11),"0")&amp;"), ","")</f>
        <v/>
      </c>
      <c r="AD11" s="247" t="str">
        <f>IF((COUNTIF('MS-Sang'!X$6:X$35,$D11)+COUNTIF('MS-Chieu'!X$6:X$35,$D11))&gt;0,AD$6&amp;" ("&amp;TEXT(COUNTIF('MS-Sang'!X$6:X$35,$D11)+COUNTIF('MS-Chieu'!X$6:X$35,$D11),"0")&amp;"), ","")</f>
        <v xml:space="preserve">12A1 (3), </v>
      </c>
      <c r="AE11" s="247" t="str">
        <f>IF((COUNTIF('MS-Sang'!Y$6:Y$35,$D11)+COUNTIF('MS-Chieu'!Y$6:Y$35,$D11))&gt;0,AE$6&amp;" ("&amp;TEXT(COUNTIF('MS-Sang'!Y$6:Y$35,$D11)+COUNTIF('MS-Chieu'!Y$6:Y$35,$D11),"0")&amp;"), ","")</f>
        <v xml:space="preserve">12A2 (3), </v>
      </c>
      <c r="AF11" s="247" t="str">
        <f>IF((COUNTIF('MS-Sang'!Z$6:Z$35,$D11)+COUNTIF('MS-Chieu'!Z$6:Z$35,$D11))&gt;0,AF$6&amp;" ("&amp;TEXT(COUNTIF('MS-Sang'!Z$6:Z$35,$D11)+COUNTIF('MS-Chieu'!Z$6:Z$35,$D11),"0")&amp;"), ","")</f>
        <v/>
      </c>
      <c r="AG11" s="247" t="str">
        <f>IF((COUNTIF('MS-Sang'!AA$6:AA$35,$D11)+COUNTIF('MS-Chieu'!AA$6:AA$35,$D11))&gt;0,AG$6&amp;" ("&amp;TEXT(COUNTIF('MS-Sang'!AA$6:AA$35,$D11)+COUNTIF('MS-Chieu'!AA$6:AA$35,$D11),"0")&amp;"), ","")</f>
        <v/>
      </c>
      <c r="AH11" s="247" t="str">
        <f>IF((COUNTIF('MS-Sang'!AB$6:AB$35,$D11)+COUNTIF('MS-Chieu'!AB$6:AB$35,$D11))&gt;0,AH$6&amp;" ("&amp;TEXT(COUNTIF('MS-Sang'!AB$6:AB$35,$D11)+COUNTIF('MS-Chieu'!AB$6:AB$35,$D11),"0")&amp;"), ","")</f>
        <v/>
      </c>
      <c r="AI11" s="247" t="str">
        <f>IF((COUNTIF('MS-Sang'!AC$6:AC$35,$D11)+COUNTIF('MS-Chieu'!AC$6:AC$35,$D11))&gt;0,AI$6&amp;" ("&amp;TEXT(COUNTIF('MS-Sang'!AC$6:AC$35,$D11)+COUNTIF('MS-Chieu'!AC$6:AC$35,$D11),"0")&amp;"), ","")</f>
        <v/>
      </c>
      <c r="AJ11" s="247" t="str">
        <f>IF((COUNTIF('MS-Sang'!AD$6:AD$35,$D11)+COUNTIF('MS-Chieu'!AD$6:AD$35,$D11))&gt;0,AJ$6&amp;" ("&amp;TEXT(COUNTIF('MS-Sang'!AD$6:AD$35,$D11)+COUNTIF('MS-Chieu'!AD$6:AD$35,$D11),"0")&amp;"), ","")</f>
        <v/>
      </c>
      <c r="AK11" s="247" t="str">
        <f>IF((COUNTIF('MS-Sang'!AE$6:AE$35,$D11)+COUNTIF('MS-Chieu'!AE$6:AE$35,$D11))&gt;0,AK$6&amp;" ("&amp;TEXT(COUNTIF('MS-Sang'!AE$6:AE$35,$D11)+COUNTIF('MS-Chieu'!AE$6:AE$35,$D11),"0")&amp;"), ","")</f>
        <v/>
      </c>
      <c r="AL11" s="247" t="str">
        <f>IF((COUNTIF('MS-Sang'!AF$6:AF$35,$D11)+COUNTIF('MS-Chieu'!AF$6:AF$35,$D11))&gt;0,AL$6&amp;" ("&amp;TEXT(COUNTIF('MS-Sang'!AF$6:AF$35,$D11)+COUNTIF('MS-Chieu'!AF$6:AF$35,$D11),"0")&amp;"), ","")</f>
        <v/>
      </c>
      <c r="AM11" s="247" t="str">
        <f>IF((COUNTIF('MS-Sang'!AG$6:AG$35,$D11)+COUNTIF('MS-Chieu'!AG$6:AG$35,$D11))&gt;0,AM$6&amp;" ("&amp;TEXT(COUNTIF('MS-Sang'!AG$6:AG$35,$D11)+COUNTIF('MS-Chieu'!AG$6:AG$35,$D11),"0")&amp;"), ","")</f>
        <v/>
      </c>
      <c r="AN11" s="247" t="str">
        <f>IF((COUNTIF('MS-Sang'!AH$6:AH$35,$D11)+COUNTIF('MS-Chieu'!AH$6:AH$35,$D11))&gt;0,AN$6&amp;" ("&amp;TEXT(COUNTIF('MS-Sang'!AH$6:AH$35,$D11)+COUNTIF('MS-Chieu'!AH$6:AH$35,$D11),"0")&amp;"), ","")</f>
        <v/>
      </c>
      <c r="AO11" s="247" t="str">
        <f>IF((COUNTIF('MS-Sang'!AI$6:AI$35,$D11)+COUNTIF('MS-Chieu'!AI$6:AI$35,$D11))&gt;0,AO$6&amp;" ("&amp;TEXT(COUNTIF('MS-Sang'!AI$6:AI$35,$D11)+COUNTIF('MS-Chieu'!AI$6:AI$35,$D11),"0")&amp;"), ","")</f>
        <v/>
      </c>
      <c r="AP11" s="247" t="str">
        <f>IF((COUNTIF('MS-Sang'!AJ$6:AJ$35,$D11)+COUNTIF('MS-Chieu'!AJ$6:AJ$35,$D11))&gt;0,AP$6&amp;" ("&amp;TEXT(COUNTIF('MS-Sang'!AJ$6:AJ$35,$D11)+COUNTIF('MS-Chieu'!AJ$6:AJ$35,$D11),"0")&amp;"), ","")</f>
        <v/>
      </c>
      <c r="AQ11" s="247" t="str">
        <f>IF((COUNTIF('MS-Sang'!AK$6:AK$35,$D11)+COUNTIF('MS-Chieu'!AK$6:AK$35,$D11))&gt;0,AQ$6&amp;" ("&amp;TEXT(COUNTIF('MS-Sang'!AK$6:AK$35,$D11)+COUNTIF('MS-Chieu'!AK$6:AK$35,$D11),"0")&amp;"), ","")</f>
        <v/>
      </c>
      <c r="AR11" s="247" t="str">
        <f>IF((COUNTIF('MS-Sang'!AL$6:AL$35,$D11)+COUNTIF('MS-Chieu'!AL$6:AL$35,$D11))&gt;0,AR$6&amp;" ("&amp;TEXT(COUNTIF('MS-Sang'!AL$6:AL$35,$D11)+COUNTIF('MS-Chieu'!AL$6:AL$35,$D11),"0")&amp;"), ","")</f>
        <v/>
      </c>
      <c r="AS11" s="247" t="str">
        <f>IF((COUNTIF('MS-Sang'!AM$6:AM$35,$D11)+COUNTIF('MS-Chieu'!AM$6:AM$35,$D11))&gt;0,AS$6&amp;" ("&amp;TEXT(COUNTIF('MS-Sang'!AM$6:AM$35,$D11)+COUNTIF('MS-Chieu'!AM$6:AM$35,$D11),"0")&amp;"), ","")</f>
        <v/>
      </c>
    </row>
    <row r="12" spans="1:45" s="231" customFormat="1" ht="18.75" x14ac:dyDescent="0.2">
      <c r="A12" s="245">
        <f t="shared" si="0"/>
        <v>5</v>
      </c>
      <c r="B12" s="246" t="str">
        <f>'MS1'!L6</f>
        <v>Tạ Thị Hồng Nghĩa</v>
      </c>
      <c r="C12" s="246" t="str">
        <f>'MS1'!E6</f>
        <v>NN</v>
      </c>
      <c r="D12" s="240" t="str">
        <f>'MS1'!B6</f>
        <v>A5</v>
      </c>
      <c r="E12" s="246" t="str">
        <f>'MS1'!N6</f>
        <v/>
      </c>
      <c r="F12" s="247" t="str">
        <f t="shared" si="1"/>
        <v xml:space="preserve">10A8 (3), 10A10 (3), 10A11 (3), 11A3 (1), 11A5 (3), 11A6 (3), </v>
      </c>
      <c r="G12" s="248">
        <f>COUNTIF('MS-Sang'!$C$6:$AI$35,PCGD!$D12)+COUNTIF('MS-Chieu'!$C$6:$AI$35,PCGD!$D12)</f>
        <v>16</v>
      </c>
      <c r="H12" s="247" t="str">
        <f t="shared" si="2"/>
        <v xml:space="preserve">11A5 (3), 11A6 (3), </v>
      </c>
      <c r="I12" s="247" t="str">
        <f>IF((COUNTIF('MS-Sang'!C$6:C$35,$D12)+COUNTIF('MS-Chieu'!C$6:C$35,$D12))&gt;0,I$6&amp;" ("&amp;TEXT(COUNTIF('MS-Sang'!C$6:C$35,$D12)+COUNTIF('MS-Chieu'!C$6:C$35,$D12),"0")&amp;"), ","")</f>
        <v/>
      </c>
      <c r="J12" s="247" t="str">
        <f>IF((COUNTIF('MS-Sang'!D$6:D$35,$D12)+COUNTIF('MS-Chieu'!D$6:D$35,$D12))&gt;0,J$6&amp;" ("&amp;TEXT(COUNTIF('MS-Sang'!D$6:D$35,$D12)+COUNTIF('MS-Chieu'!D$6:D$35,$D12),"0")&amp;"), ","")</f>
        <v/>
      </c>
      <c r="K12" s="247" t="str">
        <f>IF((COUNTIF('MS-Sang'!E$6:E$35,$D12)+COUNTIF('MS-Chieu'!E$6:E$35,$D12))&gt;0,K$6&amp;" ("&amp;TEXT(COUNTIF('MS-Sang'!E$6:E$35,$D12)+COUNTIF('MS-Chieu'!E$6:E$35,$D12),"0")&amp;"), ","")</f>
        <v/>
      </c>
      <c r="L12" s="247" t="str">
        <f>IF((COUNTIF('MS-Sang'!F$6:F$35,$D12)+COUNTIF('MS-Chieu'!F$6:F$35,$D12))&gt;0,L$6&amp;" ("&amp;TEXT(COUNTIF('MS-Sang'!F$6:F$35,$D12)+COUNTIF('MS-Chieu'!F$6:F$35,$D12),"0")&amp;"), ","")</f>
        <v/>
      </c>
      <c r="M12" s="247" t="str">
        <f>IF((COUNTIF('MS-Sang'!G$6:G$35,$D12)+COUNTIF('MS-Chieu'!G$6:G$35,$D12))&gt;0,M$6&amp;" ("&amp;TEXT(COUNTIF('MS-Sang'!G$6:G$35,$D12)+COUNTIF('MS-Chieu'!G$6:G$35,$D12),"0")&amp;"), ","")</f>
        <v/>
      </c>
      <c r="N12" s="247" t="str">
        <f>IF((COUNTIF('MS-Sang'!H$6:H$35,$D12)+COUNTIF('MS-Chieu'!H$6:H$35,$D12))&gt;0,N$6&amp;" ("&amp;TEXT(COUNTIF('MS-Sang'!H$6:H$35,$D12)+COUNTIF('MS-Chieu'!H$6:H$35,$D12),"0")&amp;"), ","")</f>
        <v/>
      </c>
      <c r="O12" s="247" t="str">
        <f>IF((COUNTIF('MS-Sang'!I$6:I$35,$D12)+COUNTIF('MS-Chieu'!I$6:I$35,$D12))&gt;0,O$6&amp;" ("&amp;TEXT(COUNTIF('MS-Sang'!I$6:I$35,$D12)+COUNTIF('MS-Chieu'!I$6:I$35,$D12),"0")&amp;"), ","")</f>
        <v/>
      </c>
      <c r="P12" s="247" t="str">
        <f>IF((COUNTIF('MS-Sang'!J$6:J$35,$D12)+COUNTIF('MS-Chieu'!J$6:J$35,$D12))&gt;0,P$6&amp;" ("&amp;TEXT(COUNTIF('MS-Sang'!J$6:J$35,$D12)+COUNTIF('MS-Chieu'!J$6:J$35,$D12),"0")&amp;"), ","")</f>
        <v xml:space="preserve">10A8 (3), </v>
      </c>
      <c r="Q12" s="247" t="str">
        <f>IF((COUNTIF('MS-Sang'!K$6:K$35,$D12)+COUNTIF('MS-Chieu'!K$6:K$35,$D12))&gt;0,Q$6&amp;" ("&amp;TEXT(COUNTIF('MS-Sang'!K$6:K$35,$D12)+COUNTIF('MS-Chieu'!K$6:K$35,$D12),"0")&amp;"), ","")</f>
        <v/>
      </c>
      <c r="R12" s="247" t="str">
        <f>IF((COUNTIF('MS-Sang'!L$6:L$35,$D12)+COUNTIF('MS-Chieu'!L$6:L$35,$D12))&gt;0,R$6&amp;" ("&amp;TEXT(COUNTIF('MS-Sang'!L$6:L$35,$D12)+COUNTIF('MS-Chieu'!L$6:L$35,$D12),"0")&amp;"), ","")</f>
        <v xml:space="preserve">10A10 (3), </v>
      </c>
      <c r="S12" s="247" t="str">
        <f>IF((COUNTIF('MS-Sang'!M$6:M$35,$D12)+COUNTIF('MS-Chieu'!M$6:M$35,$D12))&gt;0,S$6&amp;" ("&amp;TEXT(COUNTIF('MS-Sang'!M$6:M$35,$D12)+COUNTIF('MS-Chieu'!M$6:M$35,$D12),"0")&amp;"), ","")</f>
        <v xml:space="preserve">10A11 (3), </v>
      </c>
      <c r="T12" s="247" t="str">
        <f>IF((COUNTIF('MS-Sang'!N$6:N$35,$D12)+COUNTIF('MS-Chieu'!N$6:N$35,$D12))&gt;0,T$6&amp;" ("&amp;TEXT(COUNTIF('MS-Sang'!N$6:N$35,$D12)+COUNTIF('MS-Chieu'!N$6:N$35,$D12),"0")&amp;"), ","")</f>
        <v/>
      </c>
      <c r="U12" s="247" t="str">
        <f>IF((COUNTIF('MS-Sang'!O$6:O$35,$D12)+COUNTIF('MS-Chieu'!O$6:O$35,$D12))&gt;0,U$6&amp;" ("&amp;TEXT(COUNTIF('MS-Sang'!O$6:O$35,$D12)+COUNTIF('MS-Chieu'!O$6:O$35,$D12),"0")&amp;"), ","")</f>
        <v/>
      </c>
      <c r="V12" s="247" t="str">
        <f>IF((COUNTIF('MS-Sang'!P$6:P$35,$D12)+COUNTIF('MS-Chieu'!P$6:P$35,$D12))&gt;0,V$6&amp;" ("&amp;TEXT(COUNTIF('MS-Sang'!P$6:P$35,$D12)+COUNTIF('MS-Chieu'!P$6:P$35,$D12),"0")&amp;"), ","")</f>
        <v xml:space="preserve">11A3 (1), </v>
      </c>
      <c r="W12" s="247" t="str">
        <f>IF((COUNTIF('MS-Sang'!Q$6:Q$35,$D12)+COUNTIF('MS-Chieu'!Q$6:Q$35,$D12))&gt;0,W$6&amp;" ("&amp;TEXT(COUNTIF('MS-Sang'!Q$6:Q$35,$D12)+COUNTIF('MS-Chieu'!Q$6:Q$35,$D12),"0")&amp;"), ","")</f>
        <v/>
      </c>
      <c r="X12" s="247" t="str">
        <f>IF((COUNTIF('MS-Sang'!R$6:R$35,$D12)+COUNTIF('MS-Chieu'!R$6:R$35,$D12))&gt;0,X$6&amp;" ("&amp;TEXT(COUNTIF('MS-Sang'!R$6:R$35,$D12)+COUNTIF('MS-Chieu'!R$6:R$35,$D12),"0")&amp;"), ","")</f>
        <v xml:space="preserve">11A5 (3), </v>
      </c>
      <c r="Y12" s="247" t="str">
        <f>IF((COUNTIF('MS-Sang'!S$6:S$35,$D12)+COUNTIF('MS-Chieu'!S$6:S$35,$D12))&gt;0,Y$6&amp;" ("&amp;TEXT(COUNTIF('MS-Sang'!S$6:S$35,$D12)+COUNTIF('MS-Chieu'!S$6:S$35,$D12),"0")&amp;"), ","")</f>
        <v xml:space="preserve">11A6 (3), </v>
      </c>
      <c r="Z12" s="247" t="str">
        <f>IF((COUNTIF('MS-Sang'!T$6:T$35,$D12)+COUNTIF('MS-Chieu'!T$6:T$35,$D12))&gt;0,Z$6&amp;" ("&amp;TEXT(COUNTIF('MS-Sang'!T$6:T$35,$D12)+COUNTIF('MS-Chieu'!T$6:T$35,$D12),"0")&amp;"), ","")</f>
        <v/>
      </c>
      <c r="AA12" s="247" t="str">
        <f>IF((COUNTIF('MS-Sang'!U$6:U$35,$D12)+COUNTIF('MS-Chieu'!U$6:U$35,$D12))&gt;0,AA$6&amp;" ("&amp;TEXT(COUNTIF('MS-Sang'!U$6:U$35,$D12)+COUNTIF('MS-Chieu'!U$6:U$35,$D12),"0")&amp;"), ","")</f>
        <v/>
      </c>
      <c r="AB12" s="247" t="str">
        <f>IF((COUNTIF('MS-Sang'!V$6:V$35,$D12)+COUNTIF('MS-Chieu'!V$6:V$35,$D12))&gt;0,AB$6&amp;" ("&amp;TEXT(COUNTIF('MS-Sang'!V$6:V$35,$D12)+COUNTIF('MS-Chieu'!V$6:V$35,$D12),"0")&amp;"), ","")</f>
        <v/>
      </c>
      <c r="AC12" s="247" t="str">
        <f>IF((COUNTIF('MS-Sang'!W$6:W$35,$D12)+COUNTIF('MS-Chieu'!W$6:W$35,$D12))&gt;0,AC$6&amp;" ("&amp;TEXT(COUNTIF('MS-Sang'!W$6:W$35,$D12)+COUNTIF('MS-Chieu'!W$6:W$35,$D12),"0")&amp;"), ","")</f>
        <v/>
      </c>
      <c r="AD12" s="247" t="str">
        <f>IF((COUNTIF('MS-Sang'!X$6:X$35,$D12)+COUNTIF('MS-Chieu'!X$6:X$35,$D12))&gt;0,AD$6&amp;" ("&amp;TEXT(COUNTIF('MS-Sang'!X$6:X$35,$D12)+COUNTIF('MS-Chieu'!X$6:X$35,$D12),"0")&amp;"), ","")</f>
        <v/>
      </c>
      <c r="AE12" s="247" t="str">
        <f>IF((COUNTIF('MS-Sang'!Y$6:Y$35,$D12)+COUNTIF('MS-Chieu'!Y$6:Y$35,$D12))&gt;0,AE$6&amp;" ("&amp;TEXT(COUNTIF('MS-Sang'!Y$6:Y$35,$D12)+COUNTIF('MS-Chieu'!Y$6:Y$35,$D12),"0")&amp;"), ","")</f>
        <v/>
      </c>
      <c r="AF12" s="247" t="str">
        <f>IF((COUNTIF('MS-Sang'!Z$6:Z$35,$D12)+COUNTIF('MS-Chieu'!Z$6:Z$35,$D12))&gt;0,AF$6&amp;" ("&amp;TEXT(COUNTIF('MS-Sang'!Z$6:Z$35,$D12)+COUNTIF('MS-Chieu'!Z$6:Z$35,$D12),"0")&amp;"), ","")</f>
        <v/>
      </c>
      <c r="AG12" s="247" t="str">
        <f>IF((COUNTIF('MS-Sang'!AA$6:AA$35,$D12)+COUNTIF('MS-Chieu'!AA$6:AA$35,$D12))&gt;0,AG$6&amp;" ("&amp;TEXT(COUNTIF('MS-Sang'!AA$6:AA$35,$D12)+COUNTIF('MS-Chieu'!AA$6:AA$35,$D12),"0")&amp;"), ","")</f>
        <v/>
      </c>
      <c r="AH12" s="247" t="str">
        <f>IF((COUNTIF('MS-Sang'!AB$6:AB$35,$D12)+COUNTIF('MS-Chieu'!AB$6:AB$35,$D12))&gt;0,AH$6&amp;" ("&amp;TEXT(COUNTIF('MS-Sang'!AB$6:AB$35,$D12)+COUNTIF('MS-Chieu'!AB$6:AB$35,$D12),"0")&amp;"), ","")</f>
        <v/>
      </c>
      <c r="AI12" s="247" t="str">
        <f>IF((COUNTIF('MS-Sang'!AC$6:AC$35,$D12)+COUNTIF('MS-Chieu'!AC$6:AC$35,$D12))&gt;0,AI$6&amp;" ("&amp;TEXT(COUNTIF('MS-Sang'!AC$6:AC$35,$D12)+COUNTIF('MS-Chieu'!AC$6:AC$35,$D12),"0")&amp;"), ","")</f>
        <v/>
      </c>
      <c r="AJ12" s="247" t="str">
        <f>IF((COUNTIF('MS-Sang'!AD$6:AD$35,$D12)+COUNTIF('MS-Chieu'!AD$6:AD$35,$D12))&gt;0,AJ$6&amp;" ("&amp;TEXT(COUNTIF('MS-Sang'!AD$6:AD$35,$D12)+COUNTIF('MS-Chieu'!AD$6:AD$35,$D12),"0")&amp;"), ","")</f>
        <v/>
      </c>
      <c r="AK12" s="247" t="str">
        <f>IF((COUNTIF('MS-Sang'!AE$6:AE$35,$D12)+COUNTIF('MS-Chieu'!AE$6:AE$35,$D12))&gt;0,AK$6&amp;" ("&amp;TEXT(COUNTIF('MS-Sang'!AE$6:AE$35,$D12)+COUNTIF('MS-Chieu'!AE$6:AE$35,$D12),"0")&amp;"), ","")</f>
        <v/>
      </c>
      <c r="AL12" s="247" t="str">
        <f>IF((COUNTIF('MS-Sang'!AF$6:AF$35,$D12)+COUNTIF('MS-Chieu'!AF$6:AF$35,$D12))&gt;0,AL$6&amp;" ("&amp;TEXT(COUNTIF('MS-Sang'!AF$6:AF$35,$D12)+COUNTIF('MS-Chieu'!AF$6:AF$35,$D12),"0")&amp;"), ","")</f>
        <v/>
      </c>
      <c r="AM12" s="247" t="str">
        <f>IF((COUNTIF('MS-Sang'!AG$6:AG$35,$D12)+COUNTIF('MS-Chieu'!AG$6:AG$35,$D12))&gt;0,AM$6&amp;" ("&amp;TEXT(COUNTIF('MS-Sang'!AG$6:AG$35,$D12)+COUNTIF('MS-Chieu'!AG$6:AG$35,$D12),"0")&amp;"), ","")</f>
        <v/>
      </c>
      <c r="AN12" s="247" t="str">
        <f>IF((COUNTIF('MS-Sang'!AH$6:AH$35,$D12)+COUNTIF('MS-Chieu'!AH$6:AH$35,$D12))&gt;0,AN$6&amp;" ("&amp;TEXT(COUNTIF('MS-Sang'!AH$6:AH$35,$D12)+COUNTIF('MS-Chieu'!AH$6:AH$35,$D12),"0")&amp;"), ","")</f>
        <v/>
      </c>
      <c r="AO12" s="247" t="str">
        <f>IF((COUNTIF('MS-Sang'!AI$6:AI$35,$D12)+COUNTIF('MS-Chieu'!AI$6:AI$35,$D12))&gt;0,AO$6&amp;" ("&amp;TEXT(COUNTIF('MS-Sang'!AI$6:AI$35,$D12)+COUNTIF('MS-Chieu'!AI$6:AI$35,$D12),"0")&amp;"), ","")</f>
        <v/>
      </c>
      <c r="AP12" s="247" t="str">
        <f>IF((COUNTIF('MS-Sang'!AJ$6:AJ$35,$D12)+COUNTIF('MS-Chieu'!AJ$6:AJ$35,$D12))&gt;0,AP$6&amp;" ("&amp;TEXT(COUNTIF('MS-Sang'!AJ$6:AJ$35,$D12)+COUNTIF('MS-Chieu'!AJ$6:AJ$35,$D12),"0")&amp;"), ","")</f>
        <v/>
      </c>
      <c r="AQ12" s="247" t="str">
        <f>IF((COUNTIF('MS-Sang'!AK$6:AK$35,$D12)+COUNTIF('MS-Chieu'!AK$6:AK$35,$D12))&gt;0,AQ$6&amp;" ("&amp;TEXT(COUNTIF('MS-Sang'!AK$6:AK$35,$D12)+COUNTIF('MS-Chieu'!AK$6:AK$35,$D12),"0")&amp;"), ","")</f>
        <v/>
      </c>
      <c r="AR12" s="247" t="str">
        <f>IF((COUNTIF('MS-Sang'!AL$6:AL$35,$D12)+COUNTIF('MS-Chieu'!AL$6:AL$35,$D12))&gt;0,AR$6&amp;" ("&amp;TEXT(COUNTIF('MS-Sang'!AL$6:AL$35,$D12)+COUNTIF('MS-Chieu'!AL$6:AL$35,$D12),"0")&amp;"), ","")</f>
        <v/>
      </c>
      <c r="AS12" s="247" t="str">
        <f>IF((COUNTIF('MS-Sang'!AM$6:AM$35,$D12)+COUNTIF('MS-Chieu'!AM$6:AM$35,$D12))&gt;0,AS$6&amp;" ("&amp;TEXT(COUNTIF('MS-Sang'!AM$6:AM$35,$D12)+COUNTIF('MS-Chieu'!AM$6:AM$35,$D12),"0")&amp;"), ","")</f>
        <v/>
      </c>
    </row>
    <row r="13" spans="1:45" s="231" customFormat="1" ht="18.75" x14ac:dyDescent="0.2">
      <c r="A13" s="245">
        <f t="shared" si="0"/>
        <v>6</v>
      </c>
      <c r="B13" s="246" t="str">
        <f>'MS1'!L7</f>
        <v>Phạm Thị Thu Thủy</v>
      </c>
      <c r="C13" s="246" t="str">
        <f>'MS1'!E7</f>
        <v>NN</v>
      </c>
      <c r="D13" s="240" t="str">
        <f>'MS1'!B7</f>
        <v>A6</v>
      </c>
      <c r="E13" s="246" t="str">
        <f>'MS1'!N7</f>
        <v/>
      </c>
      <c r="F13" s="247" t="str">
        <f t="shared" si="1"/>
        <v xml:space="preserve">10A3 (3), 10A4 (3), 11A7 (4), 11A8 (4), 11A10 (4), </v>
      </c>
      <c r="G13" s="248">
        <f>COUNTIF('MS-Sang'!$C$6:$AI$35,PCGD!$D13)+COUNTIF('MS-Chieu'!$C$6:$AI$35,PCGD!$D13)</f>
        <v>18</v>
      </c>
      <c r="H13" s="247" t="str">
        <f t="shared" si="2"/>
        <v xml:space="preserve">11A7 (4), 11A8 (4), 11A10 (4), </v>
      </c>
      <c r="I13" s="247" t="str">
        <f>IF((COUNTIF('MS-Sang'!C$6:C$35,$D13)+COUNTIF('MS-Chieu'!C$6:C$35,$D13))&gt;0,I$6&amp;" ("&amp;TEXT(COUNTIF('MS-Sang'!C$6:C$35,$D13)+COUNTIF('MS-Chieu'!C$6:C$35,$D13),"0")&amp;"), ","")</f>
        <v/>
      </c>
      <c r="J13" s="247" t="str">
        <f>IF((COUNTIF('MS-Sang'!D$6:D$35,$D13)+COUNTIF('MS-Chieu'!D$6:D$35,$D13))&gt;0,J$6&amp;" ("&amp;TEXT(COUNTIF('MS-Sang'!D$6:D$35,$D13)+COUNTIF('MS-Chieu'!D$6:D$35,$D13),"0")&amp;"), ","")</f>
        <v/>
      </c>
      <c r="K13" s="247" t="str">
        <f>IF((COUNTIF('MS-Sang'!E$6:E$35,$D13)+COUNTIF('MS-Chieu'!E$6:E$35,$D13))&gt;0,K$6&amp;" ("&amp;TEXT(COUNTIF('MS-Sang'!E$6:E$35,$D13)+COUNTIF('MS-Chieu'!E$6:E$35,$D13),"0")&amp;"), ","")</f>
        <v xml:space="preserve">10A3 (3), </v>
      </c>
      <c r="L13" s="247" t="str">
        <f>IF((COUNTIF('MS-Sang'!F$6:F$35,$D13)+COUNTIF('MS-Chieu'!F$6:F$35,$D13))&gt;0,L$6&amp;" ("&amp;TEXT(COUNTIF('MS-Sang'!F$6:F$35,$D13)+COUNTIF('MS-Chieu'!F$6:F$35,$D13),"0")&amp;"), ","")</f>
        <v xml:space="preserve">10A4 (3), </v>
      </c>
      <c r="M13" s="247" t="str">
        <f>IF((COUNTIF('MS-Sang'!G$6:G$35,$D13)+COUNTIF('MS-Chieu'!G$6:G$35,$D13))&gt;0,M$6&amp;" ("&amp;TEXT(COUNTIF('MS-Sang'!G$6:G$35,$D13)+COUNTIF('MS-Chieu'!G$6:G$35,$D13),"0")&amp;"), ","")</f>
        <v/>
      </c>
      <c r="N13" s="247" t="str">
        <f>IF((COUNTIF('MS-Sang'!H$6:H$35,$D13)+COUNTIF('MS-Chieu'!H$6:H$35,$D13))&gt;0,N$6&amp;" ("&amp;TEXT(COUNTIF('MS-Sang'!H$6:H$35,$D13)+COUNTIF('MS-Chieu'!H$6:H$35,$D13),"0")&amp;"), ","")</f>
        <v/>
      </c>
      <c r="O13" s="247" t="str">
        <f>IF((COUNTIF('MS-Sang'!I$6:I$35,$D13)+COUNTIF('MS-Chieu'!I$6:I$35,$D13))&gt;0,O$6&amp;" ("&amp;TEXT(COUNTIF('MS-Sang'!I$6:I$35,$D13)+COUNTIF('MS-Chieu'!I$6:I$35,$D13),"0")&amp;"), ","")</f>
        <v/>
      </c>
      <c r="P13" s="247" t="str">
        <f>IF((COUNTIF('MS-Sang'!J$6:J$35,$D13)+COUNTIF('MS-Chieu'!J$6:J$35,$D13))&gt;0,P$6&amp;" ("&amp;TEXT(COUNTIF('MS-Sang'!J$6:J$35,$D13)+COUNTIF('MS-Chieu'!J$6:J$35,$D13),"0")&amp;"), ","")</f>
        <v/>
      </c>
      <c r="Q13" s="247" t="str">
        <f>IF((COUNTIF('MS-Sang'!K$6:K$35,$D13)+COUNTIF('MS-Chieu'!K$6:K$35,$D13))&gt;0,Q$6&amp;" ("&amp;TEXT(COUNTIF('MS-Sang'!K$6:K$35,$D13)+COUNTIF('MS-Chieu'!K$6:K$35,$D13),"0")&amp;"), ","")</f>
        <v/>
      </c>
      <c r="R13" s="247" t="str">
        <f>IF((COUNTIF('MS-Sang'!L$6:L$35,$D13)+COUNTIF('MS-Chieu'!L$6:L$35,$D13))&gt;0,R$6&amp;" ("&amp;TEXT(COUNTIF('MS-Sang'!L$6:L$35,$D13)+COUNTIF('MS-Chieu'!L$6:L$35,$D13),"0")&amp;"), ","")</f>
        <v/>
      </c>
      <c r="S13" s="247" t="str">
        <f>IF((COUNTIF('MS-Sang'!M$6:M$35,$D13)+COUNTIF('MS-Chieu'!M$6:M$35,$D13))&gt;0,S$6&amp;" ("&amp;TEXT(COUNTIF('MS-Sang'!M$6:M$35,$D13)+COUNTIF('MS-Chieu'!M$6:M$35,$D13),"0")&amp;"), ","")</f>
        <v/>
      </c>
      <c r="T13" s="247" t="str">
        <f>IF((COUNTIF('MS-Sang'!N$6:N$35,$D13)+COUNTIF('MS-Chieu'!N$6:N$35,$D13))&gt;0,T$6&amp;" ("&amp;TEXT(COUNTIF('MS-Sang'!N$6:N$35,$D13)+COUNTIF('MS-Chieu'!N$6:N$35,$D13),"0")&amp;"), ","")</f>
        <v/>
      </c>
      <c r="U13" s="247" t="str">
        <f>IF((COUNTIF('MS-Sang'!O$6:O$35,$D13)+COUNTIF('MS-Chieu'!O$6:O$35,$D13))&gt;0,U$6&amp;" ("&amp;TEXT(COUNTIF('MS-Sang'!O$6:O$35,$D13)+COUNTIF('MS-Chieu'!O$6:O$35,$D13),"0")&amp;"), ","")</f>
        <v/>
      </c>
      <c r="V13" s="247" t="str">
        <f>IF((COUNTIF('MS-Sang'!P$6:P$35,$D13)+COUNTIF('MS-Chieu'!P$6:P$35,$D13))&gt;0,V$6&amp;" ("&amp;TEXT(COUNTIF('MS-Sang'!P$6:P$35,$D13)+COUNTIF('MS-Chieu'!P$6:P$35,$D13),"0")&amp;"), ","")</f>
        <v/>
      </c>
      <c r="W13" s="247" t="str">
        <f>IF((COUNTIF('MS-Sang'!Q$6:Q$35,$D13)+COUNTIF('MS-Chieu'!Q$6:Q$35,$D13))&gt;0,W$6&amp;" ("&amp;TEXT(COUNTIF('MS-Sang'!Q$6:Q$35,$D13)+COUNTIF('MS-Chieu'!Q$6:Q$35,$D13),"0")&amp;"), ","")</f>
        <v/>
      </c>
      <c r="X13" s="247" t="str">
        <f>IF((COUNTIF('MS-Sang'!R$6:R$35,$D13)+COUNTIF('MS-Chieu'!R$6:R$35,$D13))&gt;0,X$6&amp;" ("&amp;TEXT(COUNTIF('MS-Sang'!R$6:R$35,$D13)+COUNTIF('MS-Chieu'!R$6:R$35,$D13),"0")&amp;"), ","")</f>
        <v/>
      </c>
      <c r="Y13" s="247" t="str">
        <f>IF((COUNTIF('MS-Sang'!S$6:S$35,$D13)+COUNTIF('MS-Chieu'!S$6:S$35,$D13))&gt;0,Y$6&amp;" ("&amp;TEXT(COUNTIF('MS-Sang'!S$6:S$35,$D13)+COUNTIF('MS-Chieu'!S$6:S$35,$D13),"0")&amp;"), ","")</f>
        <v/>
      </c>
      <c r="Z13" s="247" t="str">
        <f>IF((COUNTIF('MS-Sang'!T$6:T$35,$D13)+COUNTIF('MS-Chieu'!T$6:T$35,$D13))&gt;0,Z$6&amp;" ("&amp;TEXT(COUNTIF('MS-Sang'!T$6:T$35,$D13)+COUNTIF('MS-Chieu'!T$6:T$35,$D13),"0")&amp;"), ","")</f>
        <v xml:space="preserve">11A7 (4), </v>
      </c>
      <c r="AA13" s="247" t="str">
        <f>IF((COUNTIF('MS-Sang'!U$6:U$35,$D13)+COUNTIF('MS-Chieu'!U$6:U$35,$D13))&gt;0,AA$6&amp;" ("&amp;TEXT(COUNTIF('MS-Sang'!U$6:U$35,$D13)+COUNTIF('MS-Chieu'!U$6:U$35,$D13),"0")&amp;"), ","")</f>
        <v xml:space="preserve">11A8 (4), </v>
      </c>
      <c r="AB13" s="247" t="str">
        <f>IF((COUNTIF('MS-Sang'!V$6:V$35,$D13)+COUNTIF('MS-Chieu'!V$6:V$35,$D13))&gt;0,AB$6&amp;" ("&amp;TEXT(COUNTIF('MS-Sang'!V$6:V$35,$D13)+COUNTIF('MS-Chieu'!V$6:V$35,$D13),"0")&amp;"), ","")</f>
        <v/>
      </c>
      <c r="AC13" s="247" t="str">
        <f>IF((COUNTIF('MS-Sang'!W$6:W$35,$D13)+COUNTIF('MS-Chieu'!W$6:W$35,$D13))&gt;0,AC$6&amp;" ("&amp;TEXT(COUNTIF('MS-Sang'!W$6:W$35,$D13)+COUNTIF('MS-Chieu'!W$6:W$35,$D13),"0")&amp;"), ","")</f>
        <v xml:space="preserve">11A10 (4), </v>
      </c>
      <c r="AD13" s="247" t="str">
        <f>IF((COUNTIF('MS-Sang'!X$6:X$35,$D13)+COUNTIF('MS-Chieu'!X$6:X$35,$D13))&gt;0,AD$6&amp;" ("&amp;TEXT(COUNTIF('MS-Sang'!X$6:X$35,$D13)+COUNTIF('MS-Chieu'!X$6:X$35,$D13),"0")&amp;"), ","")</f>
        <v/>
      </c>
      <c r="AE13" s="247" t="str">
        <f>IF((COUNTIF('MS-Sang'!Y$6:Y$35,$D13)+COUNTIF('MS-Chieu'!Y$6:Y$35,$D13))&gt;0,AE$6&amp;" ("&amp;TEXT(COUNTIF('MS-Sang'!Y$6:Y$35,$D13)+COUNTIF('MS-Chieu'!Y$6:Y$35,$D13),"0")&amp;"), ","")</f>
        <v/>
      </c>
      <c r="AF13" s="247" t="str">
        <f>IF((COUNTIF('MS-Sang'!Z$6:Z$35,$D13)+COUNTIF('MS-Chieu'!Z$6:Z$35,$D13))&gt;0,AF$6&amp;" ("&amp;TEXT(COUNTIF('MS-Sang'!Z$6:Z$35,$D13)+COUNTIF('MS-Chieu'!Z$6:Z$35,$D13),"0")&amp;"), ","")</f>
        <v/>
      </c>
      <c r="AG13" s="247" t="str">
        <f>IF((COUNTIF('MS-Sang'!AA$6:AA$35,$D13)+COUNTIF('MS-Chieu'!AA$6:AA$35,$D13))&gt;0,AG$6&amp;" ("&amp;TEXT(COUNTIF('MS-Sang'!AA$6:AA$35,$D13)+COUNTIF('MS-Chieu'!AA$6:AA$35,$D13),"0")&amp;"), ","")</f>
        <v/>
      </c>
      <c r="AH13" s="247" t="str">
        <f>IF((COUNTIF('MS-Sang'!AB$6:AB$35,$D13)+COUNTIF('MS-Chieu'!AB$6:AB$35,$D13))&gt;0,AH$6&amp;" ("&amp;TEXT(COUNTIF('MS-Sang'!AB$6:AB$35,$D13)+COUNTIF('MS-Chieu'!AB$6:AB$35,$D13),"0")&amp;"), ","")</f>
        <v/>
      </c>
      <c r="AI13" s="247" t="str">
        <f>IF((COUNTIF('MS-Sang'!AC$6:AC$35,$D13)+COUNTIF('MS-Chieu'!AC$6:AC$35,$D13))&gt;0,AI$6&amp;" ("&amp;TEXT(COUNTIF('MS-Sang'!AC$6:AC$35,$D13)+COUNTIF('MS-Chieu'!AC$6:AC$35,$D13),"0")&amp;"), ","")</f>
        <v/>
      </c>
      <c r="AJ13" s="247" t="str">
        <f>IF((COUNTIF('MS-Sang'!AD$6:AD$35,$D13)+COUNTIF('MS-Chieu'!AD$6:AD$35,$D13))&gt;0,AJ$6&amp;" ("&amp;TEXT(COUNTIF('MS-Sang'!AD$6:AD$35,$D13)+COUNTIF('MS-Chieu'!AD$6:AD$35,$D13),"0")&amp;"), ","")</f>
        <v/>
      </c>
      <c r="AK13" s="247" t="str">
        <f>IF((COUNTIF('MS-Sang'!AE$6:AE$35,$D13)+COUNTIF('MS-Chieu'!AE$6:AE$35,$D13))&gt;0,AK$6&amp;" ("&amp;TEXT(COUNTIF('MS-Sang'!AE$6:AE$35,$D13)+COUNTIF('MS-Chieu'!AE$6:AE$35,$D13),"0")&amp;"), ","")</f>
        <v/>
      </c>
      <c r="AL13" s="247" t="str">
        <f>IF((COUNTIF('MS-Sang'!AF$6:AF$35,$D13)+COUNTIF('MS-Chieu'!AF$6:AF$35,$D13))&gt;0,AL$6&amp;" ("&amp;TEXT(COUNTIF('MS-Sang'!AF$6:AF$35,$D13)+COUNTIF('MS-Chieu'!AF$6:AF$35,$D13),"0")&amp;"), ","")</f>
        <v/>
      </c>
      <c r="AM13" s="247" t="str">
        <f>IF((COUNTIF('MS-Sang'!AG$6:AG$35,$D13)+COUNTIF('MS-Chieu'!AG$6:AG$35,$D13))&gt;0,AM$6&amp;" ("&amp;TEXT(COUNTIF('MS-Sang'!AG$6:AG$35,$D13)+COUNTIF('MS-Chieu'!AG$6:AG$35,$D13),"0")&amp;"), ","")</f>
        <v/>
      </c>
      <c r="AN13" s="247" t="str">
        <f>IF((COUNTIF('MS-Sang'!AH$6:AH$35,$D13)+COUNTIF('MS-Chieu'!AH$6:AH$35,$D13))&gt;0,AN$6&amp;" ("&amp;TEXT(COUNTIF('MS-Sang'!AH$6:AH$35,$D13)+COUNTIF('MS-Chieu'!AH$6:AH$35,$D13),"0")&amp;"), ","")</f>
        <v/>
      </c>
      <c r="AO13" s="247" t="str">
        <f>IF((COUNTIF('MS-Sang'!AI$6:AI$35,$D13)+COUNTIF('MS-Chieu'!AI$6:AI$35,$D13))&gt;0,AO$6&amp;" ("&amp;TEXT(COUNTIF('MS-Sang'!AI$6:AI$35,$D13)+COUNTIF('MS-Chieu'!AI$6:AI$35,$D13),"0")&amp;"), ","")</f>
        <v/>
      </c>
      <c r="AP13" s="247" t="str">
        <f>IF((COUNTIF('MS-Sang'!AJ$6:AJ$35,$D13)+COUNTIF('MS-Chieu'!AJ$6:AJ$35,$D13))&gt;0,AP$6&amp;" ("&amp;TEXT(COUNTIF('MS-Sang'!AJ$6:AJ$35,$D13)+COUNTIF('MS-Chieu'!AJ$6:AJ$35,$D13),"0")&amp;"), ","")</f>
        <v/>
      </c>
      <c r="AQ13" s="247" t="str">
        <f>IF((COUNTIF('MS-Sang'!AK$6:AK$35,$D13)+COUNTIF('MS-Chieu'!AK$6:AK$35,$D13))&gt;0,AQ$6&amp;" ("&amp;TEXT(COUNTIF('MS-Sang'!AK$6:AK$35,$D13)+COUNTIF('MS-Chieu'!AK$6:AK$35,$D13),"0")&amp;"), ","")</f>
        <v/>
      </c>
      <c r="AR13" s="247" t="str">
        <f>IF((COUNTIF('MS-Sang'!AL$6:AL$35,$D13)+COUNTIF('MS-Chieu'!AL$6:AL$35,$D13))&gt;0,AR$6&amp;" ("&amp;TEXT(COUNTIF('MS-Sang'!AL$6:AL$35,$D13)+COUNTIF('MS-Chieu'!AL$6:AL$35,$D13),"0")&amp;"), ","")</f>
        <v/>
      </c>
      <c r="AS13" s="247" t="str">
        <f>IF((COUNTIF('MS-Sang'!AM$6:AM$35,$D13)+COUNTIF('MS-Chieu'!AM$6:AM$35,$D13))&gt;0,AS$6&amp;" ("&amp;TEXT(COUNTIF('MS-Sang'!AM$6:AM$35,$D13)+COUNTIF('MS-Chieu'!AM$6:AM$35,$D13),"0")&amp;"), ","")</f>
        <v/>
      </c>
    </row>
    <row r="14" spans="1:45" s="231" customFormat="1" ht="18.75" x14ac:dyDescent="0.2">
      <c r="A14" s="245">
        <f t="shared" si="0"/>
        <v>7</v>
      </c>
      <c r="B14" s="246" t="str">
        <f>'MS1'!L8</f>
        <v>Lê Thị Hiệp</v>
      </c>
      <c r="C14" s="246" t="str">
        <f>'MS1'!E8</f>
        <v>NN</v>
      </c>
      <c r="D14" s="240" t="str">
        <f>'MS1'!B8</f>
        <v>A7</v>
      </c>
      <c r="E14" s="246" t="str">
        <f>'MS1'!N8</f>
        <v/>
      </c>
      <c r="F14" s="247" t="str">
        <f t="shared" si="1"/>
        <v xml:space="preserve">11A2 (4), 11A9 (4), 12A6 (3), 12A7 (3), 12A10 (3), </v>
      </c>
      <c r="G14" s="248">
        <f>COUNTIF('MS-Sang'!$C$6:$AI$35,PCGD!$D14)+COUNTIF('MS-Chieu'!$C$6:$AI$35,PCGD!$D14)</f>
        <v>17</v>
      </c>
      <c r="H14" s="247" t="str">
        <f t="shared" si="2"/>
        <v xml:space="preserve">11A9 (4), 12A6 (3), 12A7 (3), 12A10 (3), </v>
      </c>
      <c r="I14" s="247" t="str">
        <f>IF((COUNTIF('MS-Sang'!C$6:C$35,$D14)+COUNTIF('MS-Chieu'!C$6:C$35,$D14))&gt;0,I$6&amp;" ("&amp;TEXT(COUNTIF('MS-Sang'!C$6:C$35,$D14)+COUNTIF('MS-Chieu'!C$6:C$35,$D14),"0")&amp;"), ","")</f>
        <v/>
      </c>
      <c r="J14" s="247" t="str">
        <f>IF((COUNTIF('MS-Sang'!D$6:D$35,$D14)+COUNTIF('MS-Chieu'!D$6:D$35,$D14))&gt;0,J$6&amp;" ("&amp;TEXT(COUNTIF('MS-Sang'!D$6:D$35,$D14)+COUNTIF('MS-Chieu'!D$6:D$35,$D14),"0")&amp;"), ","")</f>
        <v/>
      </c>
      <c r="K14" s="247" t="str">
        <f>IF((COUNTIF('MS-Sang'!E$6:E$35,$D14)+COUNTIF('MS-Chieu'!E$6:E$35,$D14))&gt;0,K$6&amp;" ("&amp;TEXT(COUNTIF('MS-Sang'!E$6:E$35,$D14)+COUNTIF('MS-Chieu'!E$6:E$35,$D14),"0")&amp;"), ","")</f>
        <v/>
      </c>
      <c r="L14" s="247" t="str">
        <f>IF((COUNTIF('MS-Sang'!F$6:F$35,$D14)+COUNTIF('MS-Chieu'!F$6:F$35,$D14))&gt;0,L$6&amp;" ("&amp;TEXT(COUNTIF('MS-Sang'!F$6:F$35,$D14)+COUNTIF('MS-Chieu'!F$6:F$35,$D14),"0")&amp;"), ","")</f>
        <v/>
      </c>
      <c r="M14" s="247" t="str">
        <f>IF((COUNTIF('MS-Sang'!G$6:G$35,$D14)+COUNTIF('MS-Chieu'!G$6:G$35,$D14))&gt;0,M$6&amp;" ("&amp;TEXT(COUNTIF('MS-Sang'!G$6:G$35,$D14)+COUNTIF('MS-Chieu'!G$6:G$35,$D14),"0")&amp;"), ","")</f>
        <v/>
      </c>
      <c r="N14" s="247" t="str">
        <f>IF((COUNTIF('MS-Sang'!H$6:H$35,$D14)+COUNTIF('MS-Chieu'!H$6:H$35,$D14))&gt;0,N$6&amp;" ("&amp;TEXT(COUNTIF('MS-Sang'!H$6:H$35,$D14)+COUNTIF('MS-Chieu'!H$6:H$35,$D14),"0")&amp;"), ","")</f>
        <v/>
      </c>
      <c r="O14" s="247" t="str">
        <f>IF((COUNTIF('MS-Sang'!I$6:I$35,$D14)+COUNTIF('MS-Chieu'!I$6:I$35,$D14))&gt;0,O$6&amp;" ("&amp;TEXT(COUNTIF('MS-Sang'!I$6:I$35,$D14)+COUNTIF('MS-Chieu'!I$6:I$35,$D14),"0")&amp;"), ","")</f>
        <v/>
      </c>
      <c r="P14" s="247" t="str">
        <f>IF((COUNTIF('MS-Sang'!J$6:J$35,$D14)+COUNTIF('MS-Chieu'!J$6:J$35,$D14))&gt;0,P$6&amp;" ("&amp;TEXT(COUNTIF('MS-Sang'!J$6:J$35,$D14)+COUNTIF('MS-Chieu'!J$6:J$35,$D14),"0")&amp;"), ","")</f>
        <v/>
      </c>
      <c r="Q14" s="247" t="str">
        <f>IF((COUNTIF('MS-Sang'!K$6:K$35,$D14)+COUNTIF('MS-Chieu'!K$6:K$35,$D14))&gt;0,Q$6&amp;" ("&amp;TEXT(COUNTIF('MS-Sang'!K$6:K$35,$D14)+COUNTIF('MS-Chieu'!K$6:K$35,$D14),"0")&amp;"), ","")</f>
        <v/>
      </c>
      <c r="R14" s="247" t="str">
        <f>IF((COUNTIF('MS-Sang'!L$6:L$35,$D14)+COUNTIF('MS-Chieu'!L$6:L$35,$D14))&gt;0,R$6&amp;" ("&amp;TEXT(COUNTIF('MS-Sang'!L$6:L$35,$D14)+COUNTIF('MS-Chieu'!L$6:L$35,$D14),"0")&amp;"), ","")</f>
        <v/>
      </c>
      <c r="S14" s="247" t="str">
        <f>IF((COUNTIF('MS-Sang'!M$6:M$35,$D14)+COUNTIF('MS-Chieu'!M$6:M$35,$D14))&gt;0,S$6&amp;" ("&amp;TEXT(COUNTIF('MS-Sang'!M$6:M$35,$D14)+COUNTIF('MS-Chieu'!M$6:M$35,$D14),"0")&amp;"), ","")</f>
        <v/>
      </c>
      <c r="T14" s="247" t="str">
        <f>IF((COUNTIF('MS-Sang'!N$6:N$35,$D14)+COUNTIF('MS-Chieu'!N$6:N$35,$D14))&gt;0,T$6&amp;" ("&amp;TEXT(COUNTIF('MS-Sang'!N$6:N$35,$D14)+COUNTIF('MS-Chieu'!N$6:N$35,$D14),"0")&amp;"), ","")</f>
        <v/>
      </c>
      <c r="U14" s="247" t="str">
        <f>IF((COUNTIF('MS-Sang'!O$6:O$35,$D14)+COUNTIF('MS-Chieu'!O$6:O$35,$D14))&gt;0,U$6&amp;" ("&amp;TEXT(COUNTIF('MS-Sang'!O$6:O$35,$D14)+COUNTIF('MS-Chieu'!O$6:O$35,$D14),"0")&amp;"), ","")</f>
        <v xml:space="preserve">11A2 (4), </v>
      </c>
      <c r="V14" s="247" t="str">
        <f>IF((COUNTIF('MS-Sang'!P$6:P$35,$D14)+COUNTIF('MS-Chieu'!P$6:P$35,$D14))&gt;0,V$6&amp;" ("&amp;TEXT(COUNTIF('MS-Sang'!P$6:P$35,$D14)+COUNTIF('MS-Chieu'!P$6:P$35,$D14),"0")&amp;"), ","")</f>
        <v/>
      </c>
      <c r="W14" s="247" t="str">
        <f>IF((COUNTIF('MS-Sang'!Q$6:Q$35,$D14)+COUNTIF('MS-Chieu'!Q$6:Q$35,$D14))&gt;0,W$6&amp;" ("&amp;TEXT(COUNTIF('MS-Sang'!Q$6:Q$35,$D14)+COUNTIF('MS-Chieu'!Q$6:Q$35,$D14),"0")&amp;"), ","")</f>
        <v/>
      </c>
      <c r="X14" s="247" t="str">
        <f>IF((COUNTIF('MS-Sang'!R$6:R$35,$D14)+COUNTIF('MS-Chieu'!R$6:R$35,$D14))&gt;0,X$6&amp;" ("&amp;TEXT(COUNTIF('MS-Sang'!R$6:R$35,$D14)+COUNTIF('MS-Chieu'!R$6:R$35,$D14),"0")&amp;"), ","")</f>
        <v/>
      </c>
      <c r="Y14" s="247" t="str">
        <f>IF((COUNTIF('MS-Sang'!S$6:S$35,$D14)+COUNTIF('MS-Chieu'!S$6:S$35,$D14))&gt;0,Y$6&amp;" ("&amp;TEXT(COUNTIF('MS-Sang'!S$6:S$35,$D14)+COUNTIF('MS-Chieu'!S$6:S$35,$D14),"0")&amp;"), ","")</f>
        <v/>
      </c>
      <c r="Z14" s="247" t="str">
        <f>IF((COUNTIF('MS-Sang'!T$6:T$35,$D14)+COUNTIF('MS-Chieu'!T$6:T$35,$D14))&gt;0,Z$6&amp;" ("&amp;TEXT(COUNTIF('MS-Sang'!T$6:T$35,$D14)+COUNTIF('MS-Chieu'!T$6:T$35,$D14),"0")&amp;"), ","")</f>
        <v/>
      </c>
      <c r="AA14" s="247" t="str">
        <f>IF((COUNTIF('MS-Sang'!U$6:U$35,$D14)+COUNTIF('MS-Chieu'!U$6:U$35,$D14))&gt;0,AA$6&amp;" ("&amp;TEXT(COUNTIF('MS-Sang'!U$6:U$35,$D14)+COUNTIF('MS-Chieu'!U$6:U$35,$D14),"0")&amp;"), ","")</f>
        <v/>
      </c>
      <c r="AB14" s="247" t="str">
        <f>IF((COUNTIF('MS-Sang'!V$6:V$35,$D14)+COUNTIF('MS-Chieu'!V$6:V$35,$D14))&gt;0,AB$6&amp;" ("&amp;TEXT(COUNTIF('MS-Sang'!V$6:V$35,$D14)+COUNTIF('MS-Chieu'!V$6:V$35,$D14),"0")&amp;"), ","")</f>
        <v xml:space="preserve">11A9 (4), </v>
      </c>
      <c r="AC14" s="247" t="str">
        <f>IF((COUNTIF('MS-Sang'!W$6:W$35,$D14)+COUNTIF('MS-Chieu'!W$6:W$35,$D14))&gt;0,AC$6&amp;" ("&amp;TEXT(COUNTIF('MS-Sang'!W$6:W$35,$D14)+COUNTIF('MS-Chieu'!W$6:W$35,$D14),"0")&amp;"), ","")</f>
        <v/>
      </c>
      <c r="AD14" s="247" t="str">
        <f>IF((COUNTIF('MS-Sang'!X$6:X$35,$D14)+COUNTIF('MS-Chieu'!X$6:X$35,$D14))&gt;0,AD$6&amp;" ("&amp;TEXT(COUNTIF('MS-Sang'!X$6:X$35,$D14)+COUNTIF('MS-Chieu'!X$6:X$35,$D14),"0")&amp;"), ","")</f>
        <v/>
      </c>
      <c r="AE14" s="247" t="str">
        <f>IF((COUNTIF('MS-Sang'!Y$6:Y$35,$D14)+COUNTIF('MS-Chieu'!Y$6:Y$35,$D14))&gt;0,AE$6&amp;" ("&amp;TEXT(COUNTIF('MS-Sang'!Y$6:Y$35,$D14)+COUNTIF('MS-Chieu'!Y$6:Y$35,$D14),"0")&amp;"), ","")</f>
        <v/>
      </c>
      <c r="AF14" s="247" t="str">
        <f>IF((COUNTIF('MS-Sang'!Z$6:Z$35,$D14)+COUNTIF('MS-Chieu'!Z$6:Z$35,$D14))&gt;0,AF$6&amp;" ("&amp;TEXT(COUNTIF('MS-Sang'!Z$6:Z$35,$D14)+COUNTIF('MS-Chieu'!Z$6:Z$35,$D14),"0")&amp;"), ","")</f>
        <v/>
      </c>
      <c r="AG14" s="247" t="str">
        <f>IF((COUNTIF('MS-Sang'!AA$6:AA$35,$D14)+COUNTIF('MS-Chieu'!AA$6:AA$35,$D14))&gt;0,AG$6&amp;" ("&amp;TEXT(COUNTIF('MS-Sang'!AA$6:AA$35,$D14)+COUNTIF('MS-Chieu'!AA$6:AA$35,$D14),"0")&amp;"), ","")</f>
        <v/>
      </c>
      <c r="AH14" s="247" t="str">
        <f>IF((COUNTIF('MS-Sang'!AB$6:AB$35,$D14)+COUNTIF('MS-Chieu'!AB$6:AB$35,$D14))&gt;0,AH$6&amp;" ("&amp;TEXT(COUNTIF('MS-Sang'!AB$6:AB$35,$D14)+COUNTIF('MS-Chieu'!AB$6:AB$35,$D14),"0")&amp;"), ","")</f>
        <v/>
      </c>
      <c r="AI14" s="247" t="str">
        <f>IF((COUNTIF('MS-Sang'!AC$6:AC$35,$D14)+COUNTIF('MS-Chieu'!AC$6:AC$35,$D14))&gt;0,AI$6&amp;" ("&amp;TEXT(COUNTIF('MS-Sang'!AC$6:AC$35,$D14)+COUNTIF('MS-Chieu'!AC$6:AC$35,$D14),"0")&amp;"), ","")</f>
        <v xml:space="preserve">12A6 (3), </v>
      </c>
      <c r="AJ14" s="247" t="str">
        <f>IF((COUNTIF('MS-Sang'!AD$6:AD$35,$D14)+COUNTIF('MS-Chieu'!AD$6:AD$35,$D14))&gt;0,AJ$6&amp;" ("&amp;TEXT(COUNTIF('MS-Sang'!AD$6:AD$35,$D14)+COUNTIF('MS-Chieu'!AD$6:AD$35,$D14),"0")&amp;"), ","")</f>
        <v xml:space="preserve">12A7 (3), </v>
      </c>
      <c r="AK14" s="247" t="str">
        <f>IF((COUNTIF('MS-Sang'!AE$6:AE$35,$D14)+COUNTIF('MS-Chieu'!AE$6:AE$35,$D14))&gt;0,AK$6&amp;" ("&amp;TEXT(COUNTIF('MS-Sang'!AE$6:AE$35,$D14)+COUNTIF('MS-Chieu'!AE$6:AE$35,$D14),"0")&amp;"), ","")</f>
        <v/>
      </c>
      <c r="AL14" s="247" t="str">
        <f>IF((COUNTIF('MS-Sang'!AF$6:AF$35,$D14)+COUNTIF('MS-Chieu'!AF$6:AF$35,$D14))&gt;0,AL$6&amp;" ("&amp;TEXT(COUNTIF('MS-Sang'!AF$6:AF$35,$D14)+COUNTIF('MS-Chieu'!AF$6:AF$35,$D14),"0")&amp;"), ","")</f>
        <v/>
      </c>
      <c r="AM14" s="247" t="str">
        <f>IF((COUNTIF('MS-Sang'!AG$6:AG$35,$D14)+COUNTIF('MS-Chieu'!AG$6:AG$35,$D14))&gt;0,AM$6&amp;" ("&amp;TEXT(COUNTIF('MS-Sang'!AG$6:AG$35,$D14)+COUNTIF('MS-Chieu'!AG$6:AG$35,$D14),"0")&amp;"), ","")</f>
        <v xml:space="preserve">12A10 (3), </v>
      </c>
      <c r="AN14" s="247" t="str">
        <f>IF((COUNTIF('MS-Sang'!AH$6:AH$35,$D14)+COUNTIF('MS-Chieu'!AH$6:AH$35,$D14))&gt;0,AN$6&amp;" ("&amp;TEXT(COUNTIF('MS-Sang'!AH$6:AH$35,$D14)+COUNTIF('MS-Chieu'!AH$6:AH$35,$D14),"0")&amp;"), ","")</f>
        <v/>
      </c>
      <c r="AO14" s="247" t="str">
        <f>IF((COUNTIF('MS-Sang'!AI$6:AI$35,$D14)+COUNTIF('MS-Chieu'!AI$6:AI$35,$D14))&gt;0,AO$6&amp;" ("&amp;TEXT(COUNTIF('MS-Sang'!AI$6:AI$35,$D14)+COUNTIF('MS-Chieu'!AI$6:AI$35,$D14),"0")&amp;"), ","")</f>
        <v/>
      </c>
      <c r="AP14" s="247" t="str">
        <f>IF((COUNTIF('MS-Sang'!AJ$6:AJ$35,$D14)+COUNTIF('MS-Chieu'!AJ$6:AJ$35,$D14))&gt;0,AP$6&amp;" ("&amp;TEXT(COUNTIF('MS-Sang'!AJ$6:AJ$35,$D14)+COUNTIF('MS-Chieu'!AJ$6:AJ$35,$D14),"0")&amp;"), ","")</f>
        <v/>
      </c>
      <c r="AQ14" s="247" t="str">
        <f>IF((COUNTIF('MS-Sang'!AK$6:AK$35,$D14)+COUNTIF('MS-Chieu'!AK$6:AK$35,$D14))&gt;0,AQ$6&amp;" ("&amp;TEXT(COUNTIF('MS-Sang'!AK$6:AK$35,$D14)+COUNTIF('MS-Chieu'!AK$6:AK$35,$D14),"0")&amp;"), ","")</f>
        <v/>
      </c>
      <c r="AR14" s="247" t="str">
        <f>IF((COUNTIF('MS-Sang'!AL$6:AL$35,$D14)+COUNTIF('MS-Chieu'!AL$6:AL$35,$D14))&gt;0,AR$6&amp;" ("&amp;TEXT(COUNTIF('MS-Sang'!AL$6:AL$35,$D14)+COUNTIF('MS-Chieu'!AL$6:AL$35,$D14),"0")&amp;"), ","")</f>
        <v/>
      </c>
      <c r="AS14" s="247" t="str">
        <f>IF((COUNTIF('MS-Sang'!AM$6:AM$35,$D14)+COUNTIF('MS-Chieu'!AM$6:AM$35,$D14))&gt;0,AS$6&amp;" ("&amp;TEXT(COUNTIF('MS-Sang'!AM$6:AM$35,$D14)+COUNTIF('MS-Chieu'!AM$6:AM$35,$D14),"0")&amp;"), ","")</f>
        <v/>
      </c>
    </row>
    <row r="15" spans="1:45" s="231" customFormat="1" ht="31.5" x14ac:dyDescent="0.2">
      <c r="A15" s="245">
        <f t="shared" si="0"/>
        <v>8</v>
      </c>
      <c r="B15" s="246" t="str">
        <f>'MS1'!L9</f>
        <v>Bùi Thị Bình</v>
      </c>
      <c r="C15" s="246" t="str">
        <f>'MS1'!E9</f>
        <v>Địa</v>
      </c>
      <c r="D15" s="240" t="str">
        <f>'MS1'!B9</f>
        <v>D1</v>
      </c>
      <c r="E15" s="246" t="str">
        <f>'MS1'!N9</f>
        <v/>
      </c>
      <c r="F15" s="247" t="str">
        <f t="shared" si="1"/>
        <v xml:space="preserve">10A6 (2), 10A11 (3), 11A2 (1), 11A4 (1), 12A3 (2), 12A4 (1), 12A9 (2), 12A11 (2), </v>
      </c>
      <c r="G15" s="248">
        <f>COUNTIF('MS-Sang'!$C$6:$AI$35,PCGD!$D15)+COUNTIF('MS-Chieu'!$C$6:$AI$35,PCGD!$D15)</f>
        <v>14</v>
      </c>
      <c r="H15" s="247" t="str">
        <f t="shared" si="2"/>
        <v xml:space="preserve">12A3 (2), 12A4 (1), 12A9 (2), 12A11 (2), </v>
      </c>
      <c r="I15" s="247" t="str">
        <f>IF((COUNTIF('MS-Sang'!C$6:C$35,$D15)+COUNTIF('MS-Chieu'!C$6:C$35,$D15))&gt;0,I$6&amp;" ("&amp;TEXT(COUNTIF('MS-Sang'!C$6:C$35,$D15)+COUNTIF('MS-Chieu'!C$6:C$35,$D15),"0")&amp;"), ","")</f>
        <v/>
      </c>
      <c r="J15" s="247" t="str">
        <f>IF((COUNTIF('MS-Sang'!D$6:D$35,$D15)+COUNTIF('MS-Chieu'!D$6:D$35,$D15))&gt;0,J$6&amp;" ("&amp;TEXT(COUNTIF('MS-Sang'!D$6:D$35,$D15)+COUNTIF('MS-Chieu'!D$6:D$35,$D15),"0")&amp;"), ","")</f>
        <v/>
      </c>
      <c r="K15" s="247" t="str">
        <f>IF((COUNTIF('MS-Sang'!E$6:E$35,$D15)+COUNTIF('MS-Chieu'!E$6:E$35,$D15))&gt;0,K$6&amp;" ("&amp;TEXT(COUNTIF('MS-Sang'!E$6:E$35,$D15)+COUNTIF('MS-Chieu'!E$6:E$35,$D15),"0")&amp;"), ","")</f>
        <v/>
      </c>
      <c r="L15" s="247" t="str">
        <f>IF((COUNTIF('MS-Sang'!F$6:F$35,$D15)+COUNTIF('MS-Chieu'!F$6:F$35,$D15))&gt;0,L$6&amp;" ("&amp;TEXT(COUNTIF('MS-Sang'!F$6:F$35,$D15)+COUNTIF('MS-Chieu'!F$6:F$35,$D15),"0")&amp;"), ","")</f>
        <v/>
      </c>
      <c r="M15" s="247" t="str">
        <f>IF((COUNTIF('MS-Sang'!G$6:G$35,$D15)+COUNTIF('MS-Chieu'!G$6:G$35,$D15))&gt;0,M$6&amp;" ("&amp;TEXT(COUNTIF('MS-Sang'!G$6:G$35,$D15)+COUNTIF('MS-Chieu'!G$6:G$35,$D15),"0")&amp;"), ","")</f>
        <v/>
      </c>
      <c r="N15" s="247" t="str">
        <f>IF((COUNTIF('MS-Sang'!H$6:H$35,$D15)+COUNTIF('MS-Chieu'!H$6:H$35,$D15))&gt;0,N$6&amp;" ("&amp;TEXT(COUNTIF('MS-Sang'!H$6:H$35,$D15)+COUNTIF('MS-Chieu'!H$6:H$35,$D15),"0")&amp;"), ","")</f>
        <v xml:space="preserve">10A6 (2), </v>
      </c>
      <c r="O15" s="247" t="str">
        <f>IF((COUNTIF('MS-Sang'!I$6:I$35,$D15)+COUNTIF('MS-Chieu'!I$6:I$35,$D15))&gt;0,O$6&amp;" ("&amp;TEXT(COUNTIF('MS-Sang'!I$6:I$35,$D15)+COUNTIF('MS-Chieu'!I$6:I$35,$D15),"0")&amp;"), ","")</f>
        <v/>
      </c>
      <c r="P15" s="247" t="str">
        <f>IF((COUNTIF('MS-Sang'!J$6:J$35,$D15)+COUNTIF('MS-Chieu'!J$6:J$35,$D15))&gt;0,P$6&amp;" ("&amp;TEXT(COUNTIF('MS-Sang'!J$6:J$35,$D15)+COUNTIF('MS-Chieu'!J$6:J$35,$D15),"0")&amp;"), ","")</f>
        <v/>
      </c>
      <c r="Q15" s="247" t="str">
        <f>IF((COUNTIF('MS-Sang'!K$6:K$35,$D15)+COUNTIF('MS-Chieu'!K$6:K$35,$D15))&gt;0,Q$6&amp;" ("&amp;TEXT(COUNTIF('MS-Sang'!K$6:K$35,$D15)+COUNTIF('MS-Chieu'!K$6:K$35,$D15),"0")&amp;"), ","")</f>
        <v/>
      </c>
      <c r="R15" s="247" t="str">
        <f>IF((COUNTIF('MS-Sang'!L$6:L$35,$D15)+COUNTIF('MS-Chieu'!L$6:L$35,$D15))&gt;0,R$6&amp;" ("&amp;TEXT(COUNTIF('MS-Sang'!L$6:L$35,$D15)+COUNTIF('MS-Chieu'!L$6:L$35,$D15),"0")&amp;"), ","")</f>
        <v/>
      </c>
      <c r="S15" s="247" t="str">
        <f>IF((COUNTIF('MS-Sang'!M$6:M$35,$D15)+COUNTIF('MS-Chieu'!M$6:M$35,$D15))&gt;0,S$6&amp;" ("&amp;TEXT(COUNTIF('MS-Sang'!M$6:M$35,$D15)+COUNTIF('MS-Chieu'!M$6:M$35,$D15),"0")&amp;"), ","")</f>
        <v xml:space="preserve">10A11 (3), </v>
      </c>
      <c r="T15" s="247" t="str">
        <f>IF((COUNTIF('MS-Sang'!N$6:N$35,$D15)+COUNTIF('MS-Chieu'!N$6:N$35,$D15))&gt;0,T$6&amp;" ("&amp;TEXT(COUNTIF('MS-Sang'!N$6:N$35,$D15)+COUNTIF('MS-Chieu'!N$6:N$35,$D15),"0")&amp;"), ","")</f>
        <v/>
      </c>
      <c r="U15" s="247" t="str">
        <f>IF((COUNTIF('MS-Sang'!O$6:O$35,$D15)+COUNTIF('MS-Chieu'!O$6:O$35,$D15))&gt;0,U$6&amp;" ("&amp;TEXT(COUNTIF('MS-Sang'!O$6:O$35,$D15)+COUNTIF('MS-Chieu'!O$6:O$35,$D15),"0")&amp;"), ","")</f>
        <v xml:space="preserve">11A2 (1), </v>
      </c>
      <c r="V15" s="247" t="str">
        <f>IF((COUNTIF('MS-Sang'!P$6:P$35,$D15)+COUNTIF('MS-Chieu'!P$6:P$35,$D15))&gt;0,V$6&amp;" ("&amp;TEXT(COUNTIF('MS-Sang'!P$6:P$35,$D15)+COUNTIF('MS-Chieu'!P$6:P$35,$D15),"0")&amp;"), ","")</f>
        <v/>
      </c>
      <c r="W15" s="247" t="str">
        <f>IF((COUNTIF('MS-Sang'!Q$6:Q$35,$D15)+COUNTIF('MS-Chieu'!Q$6:Q$35,$D15))&gt;0,W$6&amp;" ("&amp;TEXT(COUNTIF('MS-Sang'!Q$6:Q$35,$D15)+COUNTIF('MS-Chieu'!Q$6:Q$35,$D15),"0")&amp;"), ","")</f>
        <v xml:space="preserve">11A4 (1), </v>
      </c>
      <c r="X15" s="247" t="str">
        <f>IF((COUNTIF('MS-Sang'!R$6:R$35,$D15)+COUNTIF('MS-Chieu'!R$6:R$35,$D15))&gt;0,X$6&amp;" ("&amp;TEXT(COUNTIF('MS-Sang'!R$6:R$35,$D15)+COUNTIF('MS-Chieu'!R$6:R$35,$D15),"0")&amp;"), ","")</f>
        <v/>
      </c>
      <c r="Y15" s="247" t="str">
        <f>IF((COUNTIF('MS-Sang'!S$6:S$35,$D15)+COUNTIF('MS-Chieu'!S$6:S$35,$D15))&gt;0,Y$6&amp;" ("&amp;TEXT(COUNTIF('MS-Sang'!S$6:S$35,$D15)+COUNTIF('MS-Chieu'!S$6:S$35,$D15),"0")&amp;"), ","")</f>
        <v/>
      </c>
      <c r="Z15" s="247" t="str">
        <f>IF((COUNTIF('MS-Sang'!T$6:T$35,$D15)+COUNTIF('MS-Chieu'!T$6:T$35,$D15))&gt;0,Z$6&amp;" ("&amp;TEXT(COUNTIF('MS-Sang'!T$6:T$35,$D15)+COUNTIF('MS-Chieu'!T$6:T$35,$D15),"0")&amp;"), ","")</f>
        <v/>
      </c>
      <c r="AA15" s="247" t="str">
        <f>IF((COUNTIF('MS-Sang'!U$6:U$35,$D15)+COUNTIF('MS-Chieu'!U$6:U$35,$D15))&gt;0,AA$6&amp;" ("&amp;TEXT(COUNTIF('MS-Sang'!U$6:U$35,$D15)+COUNTIF('MS-Chieu'!U$6:U$35,$D15),"0")&amp;"), ","")</f>
        <v/>
      </c>
      <c r="AB15" s="247" t="str">
        <f>IF((COUNTIF('MS-Sang'!V$6:V$35,$D15)+COUNTIF('MS-Chieu'!V$6:V$35,$D15))&gt;0,AB$6&amp;" ("&amp;TEXT(COUNTIF('MS-Sang'!V$6:V$35,$D15)+COUNTIF('MS-Chieu'!V$6:V$35,$D15),"0")&amp;"), ","")</f>
        <v/>
      </c>
      <c r="AC15" s="247" t="str">
        <f>IF((COUNTIF('MS-Sang'!W$6:W$35,$D15)+COUNTIF('MS-Chieu'!W$6:W$35,$D15))&gt;0,AC$6&amp;" ("&amp;TEXT(COUNTIF('MS-Sang'!W$6:W$35,$D15)+COUNTIF('MS-Chieu'!W$6:W$35,$D15),"0")&amp;"), ","")</f>
        <v/>
      </c>
      <c r="AD15" s="247" t="str">
        <f>IF((COUNTIF('MS-Sang'!X$6:X$35,$D15)+COUNTIF('MS-Chieu'!X$6:X$35,$D15))&gt;0,AD$6&amp;" ("&amp;TEXT(COUNTIF('MS-Sang'!X$6:X$35,$D15)+COUNTIF('MS-Chieu'!X$6:X$35,$D15),"0")&amp;"), ","")</f>
        <v/>
      </c>
      <c r="AE15" s="247" t="str">
        <f>IF((COUNTIF('MS-Sang'!Y$6:Y$35,$D15)+COUNTIF('MS-Chieu'!Y$6:Y$35,$D15))&gt;0,AE$6&amp;" ("&amp;TEXT(COUNTIF('MS-Sang'!Y$6:Y$35,$D15)+COUNTIF('MS-Chieu'!Y$6:Y$35,$D15),"0")&amp;"), ","")</f>
        <v/>
      </c>
      <c r="AF15" s="247" t="str">
        <f>IF((COUNTIF('MS-Sang'!Z$6:Z$35,$D15)+COUNTIF('MS-Chieu'!Z$6:Z$35,$D15))&gt;0,AF$6&amp;" ("&amp;TEXT(COUNTIF('MS-Sang'!Z$6:Z$35,$D15)+COUNTIF('MS-Chieu'!Z$6:Z$35,$D15),"0")&amp;"), ","")</f>
        <v xml:space="preserve">12A3 (2), </v>
      </c>
      <c r="AG15" s="247" t="str">
        <f>IF((COUNTIF('MS-Sang'!AA$6:AA$35,$D15)+COUNTIF('MS-Chieu'!AA$6:AA$35,$D15))&gt;0,AG$6&amp;" ("&amp;TEXT(COUNTIF('MS-Sang'!AA$6:AA$35,$D15)+COUNTIF('MS-Chieu'!AA$6:AA$35,$D15),"0")&amp;"), ","")</f>
        <v xml:space="preserve">12A4 (1), </v>
      </c>
      <c r="AH15" s="247" t="str">
        <f>IF((COUNTIF('MS-Sang'!AB$6:AB$35,$D15)+COUNTIF('MS-Chieu'!AB$6:AB$35,$D15))&gt;0,AH$6&amp;" ("&amp;TEXT(COUNTIF('MS-Sang'!AB$6:AB$35,$D15)+COUNTIF('MS-Chieu'!AB$6:AB$35,$D15),"0")&amp;"), ","")</f>
        <v/>
      </c>
      <c r="AI15" s="247" t="str">
        <f>IF((COUNTIF('MS-Sang'!AC$6:AC$35,$D15)+COUNTIF('MS-Chieu'!AC$6:AC$35,$D15))&gt;0,AI$6&amp;" ("&amp;TEXT(COUNTIF('MS-Sang'!AC$6:AC$35,$D15)+COUNTIF('MS-Chieu'!AC$6:AC$35,$D15),"0")&amp;"), ","")</f>
        <v/>
      </c>
      <c r="AJ15" s="247" t="str">
        <f>IF((COUNTIF('MS-Sang'!AD$6:AD$35,$D15)+COUNTIF('MS-Chieu'!AD$6:AD$35,$D15))&gt;0,AJ$6&amp;" ("&amp;TEXT(COUNTIF('MS-Sang'!AD$6:AD$35,$D15)+COUNTIF('MS-Chieu'!AD$6:AD$35,$D15),"0")&amp;"), ","")</f>
        <v/>
      </c>
      <c r="AK15" s="247" t="str">
        <f>IF((COUNTIF('MS-Sang'!AE$6:AE$35,$D15)+COUNTIF('MS-Chieu'!AE$6:AE$35,$D15))&gt;0,AK$6&amp;" ("&amp;TEXT(COUNTIF('MS-Sang'!AE$6:AE$35,$D15)+COUNTIF('MS-Chieu'!AE$6:AE$35,$D15),"0")&amp;"), ","")</f>
        <v/>
      </c>
      <c r="AL15" s="247" t="str">
        <f>IF((COUNTIF('MS-Sang'!AF$6:AF$35,$D15)+COUNTIF('MS-Chieu'!AF$6:AF$35,$D15))&gt;0,AL$6&amp;" ("&amp;TEXT(COUNTIF('MS-Sang'!AF$6:AF$35,$D15)+COUNTIF('MS-Chieu'!AF$6:AF$35,$D15),"0")&amp;"), ","")</f>
        <v xml:space="preserve">12A9 (2), </v>
      </c>
      <c r="AM15" s="247" t="str">
        <f>IF((COUNTIF('MS-Sang'!AG$6:AG$35,$D15)+COUNTIF('MS-Chieu'!AG$6:AG$35,$D15))&gt;0,AM$6&amp;" ("&amp;TEXT(COUNTIF('MS-Sang'!AG$6:AG$35,$D15)+COUNTIF('MS-Chieu'!AG$6:AG$35,$D15),"0")&amp;"), ","")</f>
        <v/>
      </c>
      <c r="AN15" s="247" t="str">
        <f>IF((COUNTIF('MS-Sang'!AH$6:AH$35,$D15)+COUNTIF('MS-Chieu'!AH$6:AH$35,$D15))&gt;0,AN$6&amp;" ("&amp;TEXT(COUNTIF('MS-Sang'!AH$6:AH$35,$D15)+COUNTIF('MS-Chieu'!AH$6:AH$35,$D15),"0")&amp;"), ","")</f>
        <v xml:space="preserve">12A11 (2), </v>
      </c>
      <c r="AO15" s="247" t="str">
        <f>IF((COUNTIF('MS-Sang'!AI$6:AI$35,$D15)+COUNTIF('MS-Chieu'!AI$6:AI$35,$D15))&gt;0,AO$6&amp;" ("&amp;TEXT(COUNTIF('MS-Sang'!AI$6:AI$35,$D15)+COUNTIF('MS-Chieu'!AI$6:AI$35,$D15),"0")&amp;"), ","")</f>
        <v/>
      </c>
      <c r="AP15" s="247" t="str">
        <f>IF((COUNTIF('MS-Sang'!AJ$6:AJ$35,$D15)+COUNTIF('MS-Chieu'!AJ$6:AJ$35,$D15))&gt;0,AP$6&amp;" ("&amp;TEXT(COUNTIF('MS-Sang'!AJ$6:AJ$35,$D15)+COUNTIF('MS-Chieu'!AJ$6:AJ$35,$D15),"0")&amp;"), ","")</f>
        <v/>
      </c>
      <c r="AQ15" s="247" t="str">
        <f>IF((COUNTIF('MS-Sang'!AK$6:AK$35,$D15)+COUNTIF('MS-Chieu'!AK$6:AK$35,$D15))&gt;0,AQ$6&amp;" ("&amp;TEXT(COUNTIF('MS-Sang'!AK$6:AK$35,$D15)+COUNTIF('MS-Chieu'!AK$6:AK$35,$D15),"0")&amp;"), ","")</f>
        <v/>
      </c>
      <c r="AR15" s="247" t="str">
        <f>IF((COUNTIF('MS-Sang'!AL$6:AL$35,$D15)+COUNTIF('MS-Chieu'!AL$6:AL$35,$D15))&gt;0,AR$6&amp;" ("&amp;TEXT(COUNTIF('MS-Sang'!AL$6:AL$35,$D15)+COUNTIF('MS-Chieu'!AL$6:AL$35,$D15),"0")&amp;"), ","")</f>
        <v/>
      </c>
      <c r="AS15" s="247" t="str">
        <f>IF((COUNTIF('MS-Sang'!AM$6:AM$35,$D15)+COUNTIF('MS-Chieu'!AM$6:AM$35,$D15))&gt;0,AS$6&amp;" ("&amp;TEXT(COUNTIF('MS-Sang'!AM$6:AM$35,$D15)+COUNTIF('MS-Chieu'!AM$6:AM$35,$D15),"0")&amp;"), ","")</f>
        <v/>
      </c>
    </row>
    <row r="16" spans="1:45" s="231" customFormat="1" ht="31.5" x14ac:dyDescent="0.2">
      <c r="A16" s="245">
        <f t="shared" si="0"/>
        <v>9</v>
      </c>
      <c r="B16" s="246" t="str">
        <f>'MS1'!L10</f>
        <v>Trần Thị Lưu</v>
      </c>
      <c r="C16" s="246" t="str">
        <f>'MS1'!E10</f>
        <v>Địa</v>
      </c>
      <c r="D16" s="240" t="str">
        <f>'MS1'!B10</f>
        <v>D2</v>
      </c>
      <c r="E16" s="246" t="str">
        <f>'MS1'!N10</f>
        <v/>
      </c>
      <c r="F16" s="247" t="str">
        <f t="shared" si="1"/>
        <v xml:space="preserve">11A1 (1), 11A3 (1), 11A5 (1), 11A6 (1), 11A7 (1), 11A8 (1), 11A9 (1), 11A10 (1), 12A1 (1), 12A5 (1), 12A6 (2), 12A10 (2), </v>
      </c>
      <c r="G16" s="248">
        <f>COUNTIF('MS-Sang'!$C$6:$AI$35,PCGD!$D16)+COUNTIF('MS-Chieu'!$C$6:$AI$35,PCGD!$D16)</f>
        <v>14</v>
      </c>
      <c r="H16" s="247" t="str">
        <f t="shared" si="2"/>
        <v xml:space="preserve">11A5 (1), 11A6 (1), 11A7 (1), 11A8 (1), 11A9 (1), 11A10 (1), 12A1 (1), 12A5 (1), 12A6 (2), 12A10 (2), </v>
      </c>
      <c r="I16" s="247" t="str">
        <f>IF((COUNTIF('MS-Sang'!C$6:C$35,$D16)+COUNTIF('MS-Chieu'!C$6:C$35,$D16))&gt;0,I$6&amp;" ("&amp;TEXT(COUNTIF('MS-Sang'!C$6:C$35,$D16)+COUNTIF('MS-Chieu'!C$6:C$35,$D16),"0")&amp;"), ","")</f>
        <v/>
      </c>
      <c r="J16" s="247" t="str">
        <f>IF((COUNTIF('MS-Sang'!D$6:D$35,$D16)+COUNTIF('MS-Chieu'!D$6:D$35,$D16))&gt;0,J$6&amp;" ("&amp;TEXT(COUNTIF('MS-Sang'!D$6:D$35,$D16)+COUNTIF('MS-Chieu'!D$6:D$35,$D16),"0")&amp;"), ","")</f>
        <v/>
      </c>
      <c r="K16" s="247" t="str">
        <f>IF((COUNTIF('MS-Sang'!E$6:E$35,$D16)+COUNTIF('MS-Chieu'!E$6:E$35,$D16))&gt;0,K$6&amp;" ("&amp;TEXT(COUNTIF('MS-Sang'!E$6:E$35,$D16)+COUNTIF('MS-Chieu'!E$6:E$35,$D16),"0")&amp;"), ","")</f>
        <v/>
      </c>
      <c r="L16" s="247" t="str">
        <f>IF((COUNTIF('MS-Sang'!F$6:F$35,$D16)+COUNTIF('MS-Chieu'!F$6:F$35,$D16))&gt;0,L$6&amp;" ("&amp;TEXT(COUNTIF('MS-Sang'!F$6:F$35,$D16)+COUNTIF('MS-Chieu'!F$6:F$35,$D16),"0")&amp;"), ","")</f>
        <v/>
      </c>
      <c r="M16" s="247" t="str">
        <f>IF((COUNTIF('MS-Sang'!G$6:G$35,$D16)+COUNTIF('MS-Chieu'!G$6:G$35,$D16))&gt;0,M$6&amp;" ("&amp;TEXT(COUNTIF('MS-Sang'!G$6:G$35,$D16)+COUNTIF('MS-Chieu'!G$6:G$35,$D16),"0")&amp;"), ","")</f>
        <v/>
      </c>
      <c r="N16" s="247" t="str">
        <f>IF((COUNTIF('MS-Sang'!H$6:H$35,$D16)+COUNTIF('MS-Chieu'!H$6:H$35,$D16))&gt;0,N$6&amp;" ("&amp;TEXT(COUNTIF('MS-Sang'!H$6:H$35,$D16)+COUNTIF('MS-Chieu'!H$6:H$35,$D16),"0")&amp;"), ","")</f>
        <v/>
      </c>
      <c r="O16" s="247" t="str">
        <f>IF((COUNTIF('MS-Sang'!I$6:I$35,$D16)+COUNTIF('MS-Chieu'!I$6:I$35,$D16))&gt;0,O$6&amp;" ("&amp;TEXT(COUNTIF('MS-Sang'!I$6:I$35,$D16)+COUNTIF('MS-Chieu'!I$6:I$35,$D16),"0")&amp;"), ","")</f>
        <v/>
      </c>
      <c r="P16" s="247" t="str">
        <f>IF((COUNTIF('MS-Sang'!J$6:J$35,$D16)+COUNTIF('MS-Chieu'!J$6:J$35,$D16))&gt;0,P$6&amp;" ("&amp;TEXT(COUNTIF('MS-Sang'!J$6:J$35,$D16)+COUNTIF('MS-Chieu'!J$6:J$35,$D16),"0")&amp;"), ","")</f>
        <v/>
      </c>
      <c r="Q16" s="247" t="str">
        <f>IF((COUNTIF('MS-Sang'!K$6:K$35,$D16)+COUNTIF('MS-Chieu'!K$6:K$35,$D16))&gt;0,Q$6&amp;" ("&amp;TEXT(COUNTIF('MS-Sang'!K$6:K$35,$D16)+COUNTIF('MS-Chieu'!K$6:K$35,$D16),"0")&amp;"), ","")</f>
        <v/>
      </c>
      <c r="R16" s="247" t="str">
        <f>IF((COUNTIF('MS-Sang'!L$6:L$35,$D16)+COUNTIF('MS-Chieu'!L$6:L$35,$D16))&gt;0,R$6&amp;" ("&amp;TEXT(COUNTIF('MS-Sang'!L$6:L$35,$D16)+COUNTIF('MS-Chieu'!L$6:L$35,$D16),"0")&amp;"), ","")</f>
        <v/>
      </c>
      <c r="S16" s="247" t="str">
        <f>IF((COUNTIF('MS-Sang'!M$6:M$35,$D16)+COUNTIF('MS-Chieu'!M$6:M$35,$D16))&gt;0,S$6&amp;" ("&amp;TEXT(COUNTIF('MS-Sang'!M$6:M$35,$D16)+COUNTIF('MS-Chieu'!M$6:M$35,$D16),"0")&amp;"), ","")</f>
        <v/>
      </c>
      <c r="T16" s="247" t="str">
        <f>IF((COUNTIF('MS-Sang'!N$6:N$35,$D16)+COUNTIF('MS-Chieu'!N$6:N$35,$D16))&gt;0,T$6&amp;" ("&amp;TEXT(COUNTIF('MS-Sang'!N$6:N$35,$D16)+COUNTIF('MS-Chieu'!N$6:N$35,$D16),"0")&amp;"), ","")</f>
        <v xml:space="preserve">11A1 (1), </v>
      </c>
      <c r="U16" s="247" t="str">
        <f>IF((COUNTIF('MS-Sang'!O$6:O$35,$D16)+COUNTIF('MS-Chieu'!O$6:O$35,$D16))&gt;0,U$6&amp;" ("&amp;TEXT(COUNTIF('MS-Sang'!O$6:O$35,$D16)+COUNTIF('MS-Chieu'!O$6:O$35,$D16),"0")&amp;"), ","")</f>
        <v/>
      </c>
      <c r="V16" s="247" t="str">
        <f>IF((COUNTIF('MS-Sang'!P$6:P$35,$D16)+COUNTIF('MS-Chieu'!P$6:P$35,$D16))&gt;0,V$6&amp;" ("&amp;TEXT(COUNTIF('MS-Sang'!P$6:P$35,$D16)+COUNTIF('MS-Chieu'!P$6:P$35,$D16),"0")&amp;"), ","")</f>
        <v xml:space="preserve">11A3 (1), </v>
      </c>
      <c r="W16" s="247" t="str">
        <f>IF((COUNTIF('MS-Sang'!Q$6:Q$35,$D16)+COUNTIF('MS-Chieu'!Q$6:Q$35,$D16))&gt;0,W$6&amp;" ("&amp;TEXT(COUNTIF('MS-Sang'!Q$6:Q$35,$D16)+COUNTIF('MS-Chieu'!Q$6:Q$35,$D16),"0")&amp;"), ","")</f>
        <v/>
      </c>
      <c r="X16" s="247" t="str">
        <f>IF((COUNTIF('MS-Sang'!R$6:R$35,$D16)+COUNTIF('MS-Chieu'!R$6:R$35,$D16))&gt;0,X$6&amp;" ("&amp;TEXT(COUNTIF('MS-Sang'!R$6:R$35,$D16)+COUNTIF('MS-Chieu'!R$6:R$35,$D16),"0")&amp;"), ","")</f>
        <v xml:space="preserve">11A5 (1), </v>
      </c>
      <c r="Y16" s="247" t="str">
        <f>IF((COUNTIF('MS-Sang'!S$6:S$35,$D16)+COUNTIF('MS-Chieu'!S$6:S$35,$D16))&gt;0,Y$6&amp;" ("&amp;TEXT(COUNTIF('MS-Sang'!S$6:S$35,$D16)+COUNTIF('MS-Chieu'!S$6:S$35,$D16),"0")&amp;"), ","")</f>
        <v xml:space="preserve">11A6 (1), </v>
      </c>
      <c r="Z16" s="247" t="str">
        <f>IF((COUNTIF('MS-Sang'!T$6:T$35,$D16)+COUNTIF('MS-Chieu'!T$6:T$35,$D16))&gt;0,Z$6&amp;" ("&amp;TEXT(COUNTIF('MS-Sang'!T$6:T$35,$D16)+COUNTIF('MS-Chieu'!T$6:T$35,$D16),"0")&amp;"), ","")</f>
        <v xml:space="preserve">11A7 (1), </v>
      </c>
      <c r="AA16" s="247" t="str">
        <f>IF((COUNTIF('MS-Sang'!U$6:U$35,$D16)+COUNTIF('MS-Chieu'!U$6:U$35,$D16))&gt;0,AA$6&amp;" ("&amp;TEXT(COUNTIF('MS-Sang'!U$6:U$35,$D16)+COUNTIF('MS-Chieu'!U$6:U$35,$D16),"0")&amp;"), ","")</f>
        <v xml:space="preserve">11A8 (1), </v>
      </c>
      <c r="AB16" s="247" t="str">
        <f>IF((COUNTIF('MS-Sang'!V$6:V$35,$D16)+COUNTIF('MS-Chieu'!V$6:V$35,$D16))&gt;0,AB$6&amp;" ("&amp;TEXT(COUNTIF('MS-Sang'!V$6:V$35,$D16)+COUNTIF('MS-Chieu'!V$6:V$35,$D16),"0")&amp;"), ","")</f>
        <v xml:space="preserve">11A9 (1), </v>
      </c>
      <c r="AC16" s="247" t="str">
        <f>IF((COUNTIF('MS-Sang'!W$6:W$35,$D16)+COUNTIF('MS-Chieu'!W$6:W$35,$D16))&gt;0,AC$6&amp;" ("&amp;TEXT(COUNTIF('MS-Sang'!W$6:W$35,$D16)+COUNTIF('MS-Chieu'!W$6:W$35,$D16),"0")&amp;"), ","")</f>
        <v xml:space="preserve">11A10 (1), </v>
      </c>
      <c r="AD16" s="247" t="str">
        <f>IF((COUNTIF('MS-Sang'!X$6:X$35,$D16)+COUNTIF('MS-Chieu'!X$6:X$35,$D16))&gt;0,AD$6&amp;" ("&amp;TEXT(COUNTIF('MS-Sang'!X$6:X$35,$D16)+COUNTIF('MS-Chieu'!X$6:X$35,$D16),"0")&amp;"), ","")</f>
        <v xml:space="preserve">12A1 (1), </v>
      </c>
      <c r="AE16" s="247" t="str">
        <f>IF((COUNTIF('MS-Sang'!Y$6:Y$35,$D16)+COUNTIF('MS-Chieu'!Y$6:Y$35,$D16))&gt;0,AE$6&amp;" ("&amp;TEXT(COUNTIF('MS-Sang'!Y$6:Y$35,$D16)+COUNTIF('MS-Chieu'!Y$6:Y$35,$D16),"0")&amp;"), ","")</f>
        <v/>
      </c>
      <c r="AF16" s="247" t="str">
        <f>IF((COUNTIF('MS-Sang'!Z$6:Z$35,$D16)+COUNTIF('MS-Chieu'!Z$6:Z$35,$D16))&gt;0,AF$6&amp;" ("&amp;TEXT(COUNTIF('MS-Sang'!Z$6:Z$35,$D16)+COUNTIF('MS-Chieu'!Z$6:Z$35,$D16),"0")&amp;"), ","")</f>
        <v/>
      </c>
      <c r="AG16" s="247" t="str">
        <f>IF((COUNTIF('MS-Sang'!AA$6:AA$35,$D16)+COUNTIF('MS-Chieu'!AA$6:AA$35,$D16))&gt;0,AG$6&amp;" ("&amp;TEXT(COUNTIF('MS-Sang'!AA$6:AA$35,$D16)+COUNTIF('MS-Chieu'!AA$6:AA$35,$D16),"0")&amp;"), ","")</f>
        <v/>
      </c>
      <c r="AH16" s="247" t="str">
        <f>IF((COUNTIF('MS-Sang'!AB$6:AB$35,$D16)+COUNTIF('MS-Chieu'!AB$6:AB$35,$D16))&gt;0,AH$6&amp;" ("&amp;TEXT(COUNTIF('MS-Sang'!AB$6:AB$35,$D16)+COUNTIF('MS-Chieu'!AB$6:AB$35,$D16),"0")&amp;"), ","")</f>
        <v xml:space="preserve">12A5 (1), </v>
      </c>
      <c r="AI16" s="247" t="str">
        <f>IF((COUNTIF('MS-Sang'!AC$6:AC$35,$D16)+COUNTIF('MS-Chieu'!AC$6:AC$35,$D16))&gt;0,AI$6&amp;" ("&amp;TEXT(COUNTIF('MS-Sang'!AC$6:AC$35,$D16)+COUNTIF('MS-Chieu'!AC$6:AC$35,$D16),"0")&amp;"), ","")</f>
        <v xml:space="preserve">12A6 (2), </v>
      </c>
      <c r="AJ16" s="247" t="str">
        <f>IF((COUNTIF('MS-Sang'!AD$6:AD$35,$D16)+COUNTIF('MS-Chieu'!AD$6:AD$35,$D16))&gt;0,AJ$6&amp;" ("&amp;TEXT(COUNTIF('MS-Sang'!AD$6:AD$35,$D16)+COUNTIF('MS-Chieu'!AD$6:AD$35,$D16),"0")&amp;"), ","")</f>
        <v/>
      </c>
      <c r="AK16" s="247" t="str">
        <f>IF((COUNTIF('MS-Sang'!AE$6:AE$35,$D16)+COUNTIF('MS-Chieu'!AE$6:AE$35,$D16))&gt;0,AK$6&amp;" ("&amp;TEXT(COUNTIF('MS-Sang'!AE$6:AE$35,$D16)+COUNTIF('MS-Chieu'!AE$6:AE$35,$D16),"0")&amp;"), ","")</f>
        <v/>
      </c>
      <c r="AL16" s="247" t="str">
        <f>IF((COUNTIF('MS-Sang'!AF$6:AF$35,$D16)+COUNTIF('MS-Chieu'!AF$6:AF$35,$D16))&gt;0,AL$6&amp;" ("&amp;TEXT(COUNTIF('MS-Sang'!AF$6:AF$35,$D16)+COUNTIF('MS-Chieu'!AF$6:AF$35,$D16),"0")&amp;"), ","")</f>
        <v/>
      </c>
      <c r="AM16" s="247" t="str">
        <f>IF((COUNTIF('MS-Sang'!AG$6:AG$35,$D16)+COUNTIF('MS-Chieu'!AG$6:AG$35,$D16))&gt;0,AM$6&amp;" ("&amp;TEXT(COUNTIF('MS-Sang'!AG$6:AG$35,$D16)+COUNTIF('MS-Chieu'!AG$6:AG$35,$D16),"0")&amp;"), ","")</f>
        <v xml:space="preserve">12A10 (2), </v>
      </c>
      <c r="AN16" s="247" t="str">
        <f>IF((COUNTIF('MS-Sang'!AH$6:AH$35,$D16)+COUNTIF('MS-Chieu'!AH$6:AH$35,$D16))&gt;0,AN$6&amp;" ("&amp;TEXT(COUNTIF('MS-Sang'!AH$6:AH$35,$D16)+COUNTIF('MS-Chieu'!AH$6:AH$35,$D16),"0")&amp;"), ","")</f>
        <v/>
      </c>
      <c r="AO16" s="247" t="str">
        <f>IF((COUNTIF('MS-Sang'!AI$6:AI$35,$D16)+COUNTIF('MS-Chieu'!AI$6:AI$35,$D16))&gt;0,AO$6&amp;" ("&amp;TEXT(COUNTIF('MS-Sang'!AI$6:AI$35,$D16)+COUNTIF('MS-Chieu'!AI$6:AI$35,$D16),"0")&amp;"), ","")</f>
        <v/>
      </c>
      <c r="AP16" s="247" t="str">
        <f>IF((COUNTIF('MS-Sang'!AJ$6:AJ$35,$D16)+COUNTIF('MS-Chieu'!AJ$6:AJ$35,$D16))&gt;0,AP$6&amp;" ("&amp;TEXT(COUNTIF('MS-Sang'!AJ$6:AJ$35,$D16)+COUNTIF('MS-Chieu'!AJ$6:AJ$35,$D16),"0")&amp;"), ","")</f>
        <v/>
      </c>
      <c r="AQ16" s="247" t="str">
        <f>IF((COUNTIF('MS-Sang'!AK$6:AK$35,$D16)+COUNTIF('MS-Chieu'!AK$6:AK$35,$D16))&gt;0,AQ$6&amp;" ("&amp;TEXT(COUNTIF('MS-Sang'!AK$6:AK$35,$D16)+COUNTIF('MS-Chieu'!AK$6:AK$35,$D16),"0")&amp;"), ","")</f>
        <v/>
      </c>
      <c r="AR16" s="247" t="str">
        <f>IF((COUNTIF('MS-Sang'!AL$6:AL$35,$D16)+COUNTIF('MS-Chieu'!AL$6:AL$35,$D16))&gt;0,AR$6&amp;" ("&amp;TEXT(COUNTIF('MS-Sang'!AL$6:AL$35,$D16)+COUNTIF('MS-Chieu'!AL$6:AL$35,$D16),"0")&amp;"), ","")</f>
        <v/>
      </c>
      <c r="AS16" s="247" t="str">
        <f>IF((COUNTIF('MS-Sang'!AM$6:AM$35,$D16)+COUNTIF('MS-Chieu'!AM$6:AM$35,$D16))&gt;0,AS$6&amp;" ("&amp;TEXT(COUNTIF('MS-Sang'!AM$6:AM$35,$D16)+COUNTIF('MS-Chieu'!AM$6:AM$35,$D16),"0")&amp;"), ","")</f>
        <v/>
      </c>
    </row>
    <row r="17" spans="1:45" s="231" customFormat="1" ht="31.5" x14ac:dyDescent="0.2">
      <c r="A17" s="245">
        <f t="shared" si="0"/>
        <v>10</v>
      </c>
      <c r="B17" s="246" t="str">
        <f>'MS1'!L11</f>
        <v>Lê Văn Hướng</v>
      </c>
      <c r="C17" s="246" t="str">
        <f>'MS1'!E11</f>
        <v>Địa</v>
      </c>
      <c r="D17" s="240" t="str">
        <f>'MS1'!B11</f>
        <v>D3</v>
      </c>
      <c r="E17" s="246" t="str">
        <f>'MS1'!N11</f>
        <v/>
      </c>
      <c r="F17" s="247" t="str">
        <f t="shared" si="1"/>
        <v xml:space="preserve">10A7 (2), 10A8 (2), 10A9 (2), 10A10 (3), 12A2 (1), 12A7 (2), 12A8 (2), </v>
      </c>
      <c r="G17" s="248">
        <f>COUNTIF('MS-Sang'!$C$6:$AI$35,PCGD!$D17)+COUNTIF('MS-Chieu'!$C$6:$AI$35,PCGD!$D17)</f>
        <v>14</v>
      </c>
      <c r="H17" s="247" t="str">
        <f t="shared" si="2"/>
        <v xml:space="preserve">12A2 (1), 12A7 (2), 12A8 (2), </v>
      </c>
      <c r="I17" s="247" t="str">
        <f>IF((COUNTIF('MS-Sang'!C$6:C$35,$D17)+COUNTIF('MS-Chieu'!C$6:C$35,$D17))&gt;0,I$6&amp;" ("&amp;TEXT(COUNTIF('MS-Sang'!C$6:C$35,$D17)+COUNTIF('MS-Chieu'!C$6:C$35,$D17),"0")&amp;"), ","")</f>
        <v/>
      </c>
      <c r="J17" s="247" t="str">
        <f>IF((COUNTIF('MS-Sang'!D$6:D$35,$D17)+COUNTIF('MS-Chieu'!D$6:D$35,$D17))&gt;0,J$6&amp;" ("&amp;TEXT(COUNTIF('MS-Sang'!D$6:D$35,$D17)+COUNTIF('MS-Chieu'!D$6:D$35,$D17),"0")&amp;"), ","")</f>
        <v/>
      </c>
      <c r="K17" s="247" t="str">
        <f>IF((COUNTIF('MS-Sang'!E$6:E$35,$D17)+COUNTIF('MS-Chieu'!E$6:E$35,$D17))&gt;0,K$6&amp;" ("&amp;TEXT(COUNTIF('MS-Sang'!E$6:E$35,$D17)+COUNTIF('MS-Chieu'!E$6:E$35,$D17),"0")&amp;"), ","")</f>
        <v/>
      </c>
      <c r="L17" s="247" t="str">
        <f>IF((COUNTIF('MS-Sang'!F$6:F$35,$D17)+COUNTIF('MS-Chieu'!F$6:F$35,$D17))&gt;0,L$6&amp;" ("&amp;TEXT(COUNTIF('MS-Sang'!F$6:F$35,$D17)+COUNTIF('MS-Chieu'!F$6:F$35,$D17),"0")&amp;"), ","")</f>
        <v/>
      </c>
      <c r="M17" s="247" t="str">
        <f>IF((COUNTIF('MS-Sang'!G$6:G$35,$D17)+COUNTIF('MS-Chieu'!G$6:G$35,$D17))&gt;0,M$6&amp;" ("&amp;TEXT(COUNTIF('MS-Sang'!G$6:G$35,$D17)+COUNTIF('MS-Chieu'!G$6:G$35,$D17),"0")&amp;"), ","")</f>
        <v/>
      </c>
      <c r="N17" s="247" t="str">
        <f>IF((COUNTIF('MS-Sang'!H$6:H$35,$D17)+COUNTIF('MS-Chieu'!H$6:H$35,$D17))&gt;0,N$6&amp;" ("&amp;TEXT(COUNTIF('MS-Sang'!H$6:H$35,$D17)+COUNTIF('MS-Chieu'!H$6:H$35,$D17),"0")&amp;"), ","")</f>
        <v/>
      </c>
      <c r="O17" s="247" t="str">
        <f>IF((COUNTIF('MS-Sang'!I$6:I$35,$D17)+COUNTIF('MS-Chieu'!I$6:I$35,$D17))&gt;0,O$6&amp;" ("&amp;TEXT(COUNTIF('MS-Sang'!I$6:I$35,$D17)+COUNTIF('MS-Chieu'!I$6:I$35,$D17),"0")&amp;"), ","")</f>
        <v xml:space="preserve">10A7 (2), </v>
      </c>
      <c r="P17" s="247" t="str">
        <f>IF((COUNTIF('MS-Sang'!J$6:J$35,$D17)+COUNTIF('MS-Chieu'!J$6:J$35,$D17))&gt;0,P$6&amp;" ("&amp;TEXT(COUNTIF('MS-Sang'!J$6:J$35,$D17)+COUNTIF('MS-Chieu'!J$6:J$35,$D17),"0")&amp;"), ","")</f>
        <v xml:space="preserve">10A8 (2), </v>
      </c>
      <c r="Q17" s="247" t="str">
        <f>IF((COUNTIF('MS-Sang'!K$6:K$35,$D17)+COUNTIF('MS-Chieu'!K$6:K$35,$D17))&gt;0,Q$6&amp;" ("&amp;TEXT(COUNTIF('MS-Sang'!K$6:K$35,$D17)+COUNTIF('MS-Chieu'!K$6:K$35,$D17),"0")&amp;"), ","")</f>
        <v xml:space="preserve">10A9 (2), </v>
      </c>
      <c r="R17" s="247" t="str">
        <f>IF((COUNTIF('MS-Sang'!L$6:L$35,$D17)+COUNTIF('MS-Chieu'!L$6:L$35,$D17))&gt;0,R$6&amp;" ("&amp;TEXT(COUNTIF('MS-Sang'!L$6:L$35,$D17)+COUNTIF('MS-Chieu'!L$6:L$35,$D17),"0")&amp;"), ","")</f>
        <v xml:space="preserve">10A10 (3), </v>
      </c>
      <c r="S17" s="247" t="str">
        <f>IF((COUNTIF('MS-Sang'!M$6:M$35,$D17)+COUNTIF('MS-Chieu'!M$6:M$35,$D17))&gt;0,S$6&amp;" ("&amp;TEXT(COUNTIF('MS-Sang'!M$6:M$35,$D17)+COUNTIF('MS-Chieu'!M$6:M$35,$D17),"0")&amp;"), ","")</f>
        <v/>
      </c>
      <c r="T17" s="247" t="str">
        <f>IF((COUNTIF('MS-Sang'!N$6:N$35,$D17)+COUNTIF('MS-Chieu'!N$6:N$35,$D17))&gt;0,T$6&amp;" ("&amp;TEXT(COUNTIF('MS-Sang'!N$6:N$35,$D17)+COUNTIF('MS-Chieu'!N$6:N$35,$D17),"0")&amp;"), ","")</f>
        <v/>
      </c>
      <c r="U17" s="247" t="str">
        <f>IF((COUNTIF('MS-Sang'!O$6:O$35,$D17)+COUNTIF('MS-Chieu'!O$6:O$35,$D17))&gt;0,U$6&amp;" ("&amp;TEXT(COUNTIF('MS-Sang'!O$6:O$35,$D17)+COUNTIF('MS-Chieu'!O$6:O$35,$D17),"0")&amp;"), ","")</f>
        <v/>
      </c>
      <c r="V17" s="247" t="str">
        <f>IF((COUNTIF('MS-Sang'!P$6:P$35,$D17)+COUNTIF('MS-Chieu'!P$6:P$35,$D17))&gt;0,V$6&amp;" ("&amp;TEXT(COUNTIF('MS-Sang'!P$6:P$35,$D17)+COUNTIF('MS-Chieu'!P$6:P$35,$D17),"0")&amp;"), ","")</f>
        <v/>
      </c>
      <c r="W17" s="247" t="str">
        <f>IF((COUNTIF('MS-Sang'!Q$6:Q$35,$D17)+COUNTIF('MS-Chieu'!Q$6:Q$35,$D17))&gt;0,W$6&amp;" ("&amp;TEXT(COUNTIF('MS-Sang'!Q$6:Q$35,$D17)+COUNTIF('MS-Chieu'!Q$6:Q$35,$D17),"0")&amp;"), ","")</f>
        <v/>
      </c>
      <c r="X17" s="247" t="str">
        <f>IF((COUNTIF('MS-Sang'!R$6:R$35,$D17)+COUNTIF('MS-Chieu'!R$6:R$35,$D17))&gt;0,X$6&amp;" ("&amp;TEXT(COUNTIF('MS-Sang'!R$6:R$35,$D17)+COUNTIF('MS-Chieu'!R$6:R$35,$D17),"0")&amp;"), ","")</f>
        <v/>
      </c>
      <c r="Y17" s="247" t="str">
        <f>IF((COUNTIF('MS-Sang'!S$6:S$35,$D17)+COUNTIF('MS-Chieu'!S$6:S$35,$D17))&gt;0,Y$6&amp;" ("&amp;TEXT(COUNTIF('MS-Sang'!S$6:S$35,$D17)+COUNTIF('MS-Chieu'!S$6:S$35,$D17),"0")&amp;"), ","")</f>
        <v/>
      </c>
      <c r="Z17" s="247" t="str">
        <f>IF((COUNTIF('MS-Sang'!T$6:T$35,$D17)+COUNTIF('MS-Chieu'!T$6:T$35,$D17))&gt;0,Z$6&amp;" ("&amp;TEXT(COUNTIF('MS-Sang'!T$6:T$35,$D17)+COUNTIF('MS-Chieu'!T$6:T$35,$D17),"0")&amp;"), ","")</f>
        <v/>
      </c>
      <c r="AA17" s="247" t="str">
        <f>IF((COUNTIF('MS-Sang'!U$6:U$35,$D17)+COUNTIF('MS-Chieu'!U$6:U$35,$D17))&gt;0,AA$6&amp;" ("&amp;TEXT(COUNTIF('MS-Sang'!U$6:U$35,$D17)+COUNTIF('MS-Chieu'!U$6:U$35,$D17),"0")&amp;"), ","")</f>
        <v/>
      </c>
      <c r="AB17" s="247" t="str">
        <f>IF((COUNTIF('MS-Sang'!V$6:V$35,$D17)+COUNTIF('MS-Chieu'!V$6:V$35,$D17))&gt;0,AB$6&amp;" ("&amp;TEXT(COUNTIF('MS-Sang'!V$6:V$35,$D17)+COUNTIF('MS-Chieu'!V$6:V$35,$D17),"0")&amp;"), ","")</f>
        <v/>
      </c>
      <c r="AC17" s="247" t="str">
        <f>IF((COUNTIF('MS-Sang'!W$6:W$35,$D17)+COUNTIF('MS-Chieu'!W$6:W$35,$D17))&gt;0,AC$6&amp;" ("&amp;TEXT(COUNTIF('MS-Sang'!W$6:W$35,$D17)+COUNTIF('MS-Chieu'!W$6:W$35,$D17),"0")&amp;"), ","")</f>
        <v/>
      </c>
      <c r="AD17" s="247" t="str">
        <f>IF((COUNTIF('MS-Sang'!X$6:X$35,$D17)+COUNTIF('MS-Chieu'!X$6:X$35,$D17))&gt;0,AD$6&amp;" ("&amp;TEXT(COUNTIF('MS-Sang'!X$6:X$35,$D17)+COUNTIF('MS-Chieu'!X$6:X$35,$D17),"0")&amp;"), ","")</f>
        <v/>
      </c>
      <c r="AE17" s="247" t="str">
        <f>IF((COUNTIF('MS-Sang'!Y$6:Y$35,$D17)+COUNTIF('MS-Chieu'!Y$6:Y$35,$D17))&gt;0,AE$6&amp;" ("&amp;TEXT(COUNTIF('MS-Sang'!Y$6:Y$35,$D17)+COUNTIF('MS-Chieu'!Y$6:Y$35,$D17),"0")&amp;"), ","")</f>
        <v xml:space="preserve">12A2 (1), </v>
      </c>
      <c r="AF17" s="247" t="str">
        <f>IF((COUNTIF('MS-Sang'!Z$6:Z$35,$D17)+COUNTIF('MS-Chieu'!Z$6:Z$35,$D17))&gt;0,AF$6&amp;" ("&amp;TEXT(COUNTIF('MS-Sang'!Z$6:Z$35,$D17)+COUNTIF('MS-Chieu'!Z$6:Z$35,$D17),"0")&amp;"), ","")</f>
        <v/>
      </c>
      <c r="AG17" s="247" t="str">
        <f>IF((COUNTIF('MS-Sang'!AA$6:AA$35,$D17)+COUNTIF('MS-Chieu'!AA$6:AA$35,$D17))&gt;0,AG$6&amp;" ("&amp;TEXT(COUNTIF('MS-Sang'!AA$6:AA$35,$D17)+COUNTIF('MS-Chieu'!AA$6:AA$35,$D17),"0")&amp;"), ","")</f>
        <v/>
      </c>
      <c r="AH17" s="247" t="str">
        <f>IF((COUNTIF('MS-Sang'!AB$6:AB$35,$D17)+COUNTIF('MS-Chieu'!AB$6:AB$35,$D17))&gt;0,AH$6&amp;" ("&amp;TEXT(COUNTIF('MS-Sang'!AB$6:AB$35,$D17)+COUNTIF('MS-Chieu'!AB$6:AB$35,$D17),"0")&amp;"), ","")</f>
        <v/>
      </c>
      <c r="AI17" s="247" t="str">
        <f>IF((COUNTIF('MS-Sang'!AC$6:AC$35,$D17)+COUNTIF('MS-Chieu'!AC$6:AC$35,$D17))&gt;0,AI$6&amp;" ("&amp;TEXT(COUNTIF('MS-Sang'!AC$6:AC$35,$D17)+COUNTIF('MS-Chieu'!AC$6:AC$35,$D17),"0")&amp;"), ","")</f>
        <v/>
      </c>
      <c r="AJ17" s="247" t="str">
        <f>IF((COUNTIF('MS-Sang'!AD$6:AD$35,$D17)+COUNTIF('MS-Chieu'!AD$6:AD$35,$D17))&gt;0,AJ$6&amp;" ("&amp;TEXT(COUNTIF('MS-Sang'!AD$6:AD$35,$D17)+COUNTIF('MS-Chieu'!AD$6:AD$35,$D17),"0")&amp;"), ","")</f>
        <v xml:space="preserve">12A7 (2), </v>
      </c>
      <c r="AK17" s="247" t="str">
        <f>IF((COUNTIF('MS-Sang'!AE$6:AE$35,$D17)+COUNTIF('MS-Chieu'!AE$6:AE$35,$D17))&gt;0,AK$6&amp;" ("&amp;TEXT(COUNTIF('MS-Sang'!AE$6:AE$35,$D17)+COUNTIF('MS-Chieu'!AE$6:AE$35,$D17),"0")&amp;"), ","")</f>
        <v xml:space="preserve">12A8 (2), </v>
      </c>
      <c r="AL17" s="247" t="str">
        <f>IF((COUNTIF('MS-Sang'!AF$6:AF$35,$D17)+COUNTIF('MS-Chieu'!AF$6:AF$35,$D17))&gt;0,AL$6&amp;" ("&amp;TEXT(COUNTIF('MS-Sang'!AF$6:AF$35,$D17)+COUNTIF('MS-Chieu'!AF$6:AF$35,$D17),"0")&amp;"), ","")</f>
        <v/>
      </c>
      <c r="AM17" s="247" t="str">
        <f>IF((COUNTIF('MS-Sang'!AG$6:AG$35,$D17)+COUNTIF('MS-Chieu'!AG$6:AG$35,$D17))&gt;0,AM$6&amp;" ("&amp;TEXT(COUNTIF('MS-Sang'!AG$6:AG$35,$D17)+COUNTIF('MS-Chieu'!AG$6:AG$35,$D17),"0")&amp;"), ","")</f>
        <v/>
      </c>
      <c r="AN17" s="247" t="str">
        <f>IF((COUNTIF('MS-Sang'!AH$6:AH$35,$D17)+COUNTIF('MS-Chieu'!AH$6:AH$35,$D17))&gt;0,AN$6&amp;" ("&amp;TEXT(COUNTIF('MS-Sang'!AH$6:AH$35,$D17)+COUNTIF('MS-Chieu'!AH$6:AH$35,$D17),"0")&amp;"), ","")</f>
        <v/>
      </c>
      <c r="AO17" s="247" t="str">
        <f>IF((COUNTIF('MS-Sang'!AI$6:AI$35,$D17)+COUNTIF('MS-Chieu'!AI$6:AI$35,$D17))&gt;0,AO$6&amp;" ("&amp;TEXT(COUNTIF('MS-Sang'!AI$6:AI$35,$D17)+COUNTIF('MS-Chieu'!AI$6:AI$35,$D17),"0")&amp;"), ","")</f>
        <v/>
      </c>
      <c r="AP17" s="247" t="str">
        <f>IF((COUNTIF('MS-Sang'!AJ$6:AJ$35,$D17)+COUNTIF('MS-Chieu'!AJ$6:AJ$35,$D17))&gt;0,AP$6&amp;" ("&amp;TEXT(COUNTIF('MS-Sang'!AJ$6:AJ$35,$D17)+COUNTIF('MS-Chieu'!AJ$6:AJ$35,$D17),"0")&amp;"), ","")</f>
        <v/>
      </c>
      <c r="AQ17" s="247" t="str">
        <f>IF((COUNTIF('MS-Sang'!AK$6:AK$35,$D17)+COUNTIF('MS-Chieu'!AK$6:AK$35,$D17))&gt;0,AQ$6&amp;" ("&amp;TEXT(COUNTIF('MS-Sang'!AK$6:AK$35,$D17)+COUNTIF('MS-Chieu'!AK$6:AK$35,$D17),"0")&amp;"), ","")</f>
        <v/>
      </c>
      <c r="AR17" s="247" t="str">
        <f>IF((COUNTIF('MS-Sang'!AL$6:AL$35,$D17)+COUNTIF('MS-Chieu'!AL$6:AL$35,$D17))&gt;0,AR$6&amp;" ("&amp;TEXT(COUNTIF('MS-Sang'!AL$6:AL$35,$D17)+COUNTIF('MS-Chieu'!AL$6:AL$35,$D17),"0")&amp;"), ","")</f>
        <v/>
      </c>
      <c r="AS17" s="247" t="str">
        <f>IF((COUNTIF('MS-Sang'!AM$6:AM$35,$D17)+COUNTIF('MS-Chieu'!AM$6:AM$35,$D17))&gt;0,AS$6&amp;" ("&amp;TEXT(COUNTIF('MS-Sang'!AM$6:AM$35,$D17)+COUNTIF('MS-Chieu'!AM$6:AM$35,$D17),"0")&amp;"), ","")</f>
        <v/>
      </c>
    </row>
    <row r="18" spans="1:45" s="231" customFormat="1" ht="31.5" x14ac:dyDescent="0.2">
      <c r="A18" s="245">
        <f t="shared" si="0"/>
        <v>11</v>
      </c>
      <c r="B18" s="246" t="str">
        <f>'MS1'!L12</f>
        <v>Trần Thị Hoài Nam</v>
      </c>
      <c r="C18" s="246" t="str">
        <f>'MS1'!E12</f>
        <v>GD</v>
      </c>
      <c r="D18" s="240" t="str">
        <f>'MS1'!B12</f>
        <v>G1</v>
      </c>
      <c r="E18" s="246" t="str">
        <f>'MS1'!N12</f>
        <v>10A11</v>
      </c>
      <c r="F18" s="247" t="str">
        <f t="shared" si="1"/>
        <v xml:space="preserve">10A7 (2), 10A11 (2), 11A2 (2), 11A8 (2), 11A9 (2), 12A2 (1), 12A10 (1), 12A11 (1), </v>
      </c>
      <c r="G18" s="248">
        <f>COUNTIF('MS-Sang'!$C$6:$AI$35,PCGD!$D18)+COUNTIF('MS-Chieu'!$C$6:$AI$35,PCGD!$D18)</f>
        <v>13</v>
      </c>
      <c r="H18" s="247" t="str">
        <f t="shared" si="2"/>
        <v xml:space="preserve">11A8 (2), 11A9 (2), 12A2 (1), 12A10 (1), 12A11 (1), </v>
      </c>
      <c r="I18" s="247" t="str">
        <f>IF((COUNTIF('MS-Sang'!C$6:C$35,$D18)+COUNTIF('MS-Chieu'!C$6:C$35,$D18))&gt;0,I$6&amp;" ("&amp;TEXT(COUNTIF('MS-Sang'!C$6:C$35,$D18)+COUNTIF('MS-Chieu'!C$6:C$35,$D18),"0")&amp;"), ","")</f>
        <v/>
      </c>
      <c r="J18" s="247" t="str">
        <f>IF((COUNTIF('MS-Sang'!D$6:D$35,$D18)+COUNTIF('MS-Chieu'!D$6:D$35,$D18))&gt;0,J$6&amp;" ("&amp;TEXT(COUNTIF('MS-Sang'!D$6:D$35,$D18)+COUNTIF('MS-Chieu'!D$6:D$35,$D18),"0")&amp;"), ","")</f>
        <v/>
      </c>
      <c r="K18" s="247" t="str">
        <f>IF((COUNTIF('MS-Sang'!E$6:E$35,$D18)+COUNTIF('MS-Chieu'!E$6:E$35,$D18))&gt;0,K$6&amp;" ("&amp;TEXT(COUNTIF('MS-Sang'!E$6:E$35,$D18)+COUNTIF('MS-Chieu'!E$6:E$35,$D18),"0")&amp;"), ","")</f>
        <v/>
      </c>
      <c r="L18" s="247" t="str">
        <f>IF((COUNTIF('MS-Sang'!F$6:F$35,$D18)+COUNTIF('MS-Chieu'!F$6:F$35,$D18))&gt;0,L$6&amp;" ("&amp;TEXT(COUNTIF('MS-Sang'!F$6:F$35,$D18)+COUNTIF('MS-Chieu'!F$6:F$35,$D18),"0")&amp;"), ","")</f>
        <v/>
      </c>
      <c r="M18" s="247" t="str">
        <f>IF((COUNTIF('MS-Sang'!G$6:G$35,$D18)+COUNTIF('MS-Chieu'!G$6:G$35,$D18))&gt;0,M$6&amp;" ("&amp;TEXT(COUNTIF('MS-Sang'!G$6:G$35,$D18)+COUNTIF('MS-Chieu'!G$6:G$35,$D18),"0")&amp;"), ","")</f>
        <v/>
      </c>
      <c r="N18" s="247" t="str">
        <f>IF((COUNTIF('MS-Sang'!H$6:H$35,$D18)+COUNTIF('MS-Chieu'!H$6:H$35,$D18))&gt;0,N$6&amp;" ("&amp;TEXT(COUNTIF('MS-Sang'!H$6:H$35,$D18)+COUNTIF('MS-Chieu'!H$6:H$35,$D18),"0")&amp;"), ","")</f>
        <v/>
      </c>
      <c r="O18" s="247" t="str">
        <f>IF((COUNTIF('MS-Sang'!I$6:I$35,$D18)+COUNTIF('MS-Chieu'!I$6:I$35,$D18))&gt;0,O$6&amp;" ("&amp;TEXT(COUNTIF('MS-Sang'!I$6:I$35,$D18)+COUNTIF('MS-Chieu'!I$6:I$35,$D18),"0")&amp;"), ","")</f>
        <v xml:space="preserve">10A7 (2), </v>
      </c>
      <c r="P18" s="247" t="str">
        <f>IF((COUNTIF('MS-Sang'!J$6:J$35,$D18)+COUNTIF('MS-Chieu'!J$6:J$35,$D18))&gt;0,P$6&amp;" ("&amp;TEXT(COUNTIF('MS-Sang'!J$6:J$35,$D18)+COUNTIF('MS-Chieu'!J$6:J$35,$D18),"0")&amp;"), ","")</f>
        <v/>
      </c>
      <c r="Q18" s="247" t="str">
        <f>IF((COUNTIF('MS-Sang'!K$6:K$35,$D18)+COUNTIF('MS-Chieu'!K$6:K$35,$D18))&gt;0,Q$6&amp;" ("&amp;TEXT(COUNTIF('MS-Sang'!K$6:K$35,$D18)+COUNTIF('MS-Chieu'!K$6:K$35,$D18),"0")&amp;"), ","")</f>
        <v/>
      </c>
      <c r="R18" s="247" t="str">
        <f>IF((COUNTIF('MS-Sang'!L$6:L$35,$D18)+COUNTIF('MS-Chieu'!L$6:L$35,$D18))&gt;0,R$6&amp;" ("&amp;TEXT(COUNTIF('MS-Sang'!L$6:L$35,$D18)+COUNTIF('MS-Chieu'!L$6:L$35,$D18),"0")&amp;"), ","")</f>
        <v/>
      </c>
      <c r="S18" s="247" t="str">
        <f>IF((COUNTIF('MS-Sang'!M$6:M$35,$D18)+COUNTIF('MS-Chieu'!M$6:M$35,$D18))&gt;0,S$6&amp;" ("&amp;TEXT(COUNTIF('MS-Sang'!M$6:M$35,$D18)+COUNTIF('MS-Chieu'!M$6:M$35,$D18),"0")&amp;"), ","")</f>
        <v xml:space="preserve">10A11 (2), </v>
      </c>
      <c r="T18" s="247" t="str">
        <f>IF((COUNTIF('MS-Sang'!N$6:N$35,$D18)+COUNTIF('MS-Chieu'!N$6:N$35,$D18))&gt;0,T$6&amp;" ("&amp;TEXT(COUNTIF('MS-Sang'!N$6:N$35,$D18)+COUNTIF('MS-Chieu'!N$6:N$35,$D18),"0")&amp;"), ","")</f>
        <v/>
      </c>
      <c r="U18" s="247" t="str">
        <f>IF((COUNTIF('MS-Sang'!O$6:O$35,$D18)+COUNTIF('MS-Chieu'!O$6:O$35,$D18))&gt;0,U$6&amp;" ("&amp;TEXT(COUNTIF('MS-Sang'!O$6:O$35,$D18)+COUNTIF('MS-Chieu'!O$6:O$35,$D18),"0")&amp;"), ","")</f>
        <v xml:space="preserve">11A2 (2), </v>
      </c>
      <c r="V18" s="247" t="str">
        <f>IF((COUNTIF('MS-Sang'!P$6:P$35,$D18)+COUNTIF('MS-Chieu'!P$6:P$35,$D18))&gt;0,V$6&amp;" ("&amp;TEXT(COUNTIF('MS-Sang'!P$6:P$35,$D18)+COUNTIF('MS-Chieu'!P$6:P$35,$D18),"0")&amp;"), ","")</f>
        <v/>
      </c>
      <c r="W18" s="247" t="str">
        <f>IF((COUNTIF('MS-Sang'!Q$6:Q$35,$D18)+COUNTIF('MS-Chieu'!Q$6:Q$35,$D18))&gt;0,W$6&amp;" ("&amp;TEXT(COUNTIF('MS-Sang'!Q$6:Q$35,$D18)+COUNTIF('MS-Chieu'!Q$6:Q$35,$D18),"0")&amp;"), ","")</f>
        <v/>
      </c>
      <c r="X18" s="247" t="str">
        <f>IF((COUNTIF('MS-Sang'!R$6:R$35,$D18)+COUNTIF('MS-Chieu'!R$6:R$35,$D18))&gt;0,X$6&amp;" ("&amp;TEXT(COUNTIF('MS-Sang'!R$6:R$35,$D18)+COUNTIF('MS-Chieu'!R$6:R$35,$D18),"0")&amp;"), ","")</f>
        <v/>
      </c>
      <c r="Y18" s="247" t="str">
        <f>IF((COUNTIF('MS-Sang'!S$6:S$35,$D18)+COUNTIF('MS-Chieu'!S$6:S$35,$D18))&gt;0,Y$6&amp;" ("&amp;TEXT(COUNTIF('MS-Sang'!S$6:S$35,$D18)+COUNTIF('MS-Chieu'!S$6:S$35,$D18),"0")&amp;"), ","")</f>
        <v/>
      </c>
      <c r="Z18" s="247" t="str">
        <f>IF((COUNTIF('MS-Sang'!T$6:T$35,$D18)+COUNTIF('MS-Chieu'!T$6:T$35,$D18))&gt;0,Z$6&amp;" ("&amp;TEXT(COUNTIF('MS-Sang'!T$6:T$35,$D18)+COUNTIF('MS-Chieu'!T$6:T$35,$D18),"0")&amp;"), ","")</f>
        <v/>
      </c>
      <c r="AA18" s="247" t="str">
        <f>IF((COUNTIF('MS-Sang'!U$6:U$35,$D18)+COUNTIF('MS-Chieu'!U$6:U$35,$D18))&gt;0,AA$6&amp;" ("&amp;TEXT(COUNTIF('MS-Sang'!U$6:U$35,$D18)+COUNTIF('MS-Chieu'!U$6:U$35,$D18),"0")&amp;"), ","")</f>
        <v xml:space="preserve">11A8 (2), </v>
      </c>
      <c r="AB18" s="247" t="str">
        <f>IF((COUNTIF('MS-Sang'!V$6:V$35,$D18)+COUNTIF('MS-Chieu'!V$6:V$35,$D18))&gt;0,AB$6&amp;" ("&amp;TEXT(COUNTIF('MS-Sang'!V$6:V$35,$D18)+COUNTIF('MS-Chieu'!V$6:V$35,$D18),"0")&amp;"), ","")</f>
        <v xml:space="preserve">11A9 (2), </v>
      </c>
      <c r="AC18" s="247" t="str">
        <f>IF((COUNTIF('MS-Sang'!W$6:W$35,$D18)+COUNTIF('MS-Chieu'!W$6:W$35,$D18))&gt;0,AC$6&amp;" ("&amp;TEXT(COUNTIF('MS-Sang'!W$6:W$35,$D18)+COUNTIF('MS-Chieu'!W$6:W$35,$D18),"0")&amp;"), ","")</f>
        <v/>
      </c>
      <c r="AD18" s="247" t="str">
        <f>IF((COUNTIF('MS-Sang'!X$6:X$35,$D18)+COUNTIF('MS-Chieu'!X$6:X$35,$D18))&gt;0,AD$6&amp;" ("&amp;TEXT(COUNTIF('MS-Sang'!X$6:X$35,$D18)+COUNTIF('MS-Chieu'!X$6:X$35,$D18),"0")&amp;"), ","")</f>
        <v/>
      </c>
      <c r="AE18" s="247" t="str">
        <f>IF((COUNTIF('MS-Sang'!Y$6:Y$35,$D18)+COUNTIF('MS-Chieu'!Y$6:Y$35,$D18))&gt;0,AE$6&amp;" ("&amp;TEXT(COUNTIF('MS-Sang'!Y$6:Y$35,$D18)+COUNTIF('MS-Chieu'!Y$6:Y$35,$D18),"0")&amp;"), ","")</f>
        <v xml:space="preserve">12A2 (1), </v>
      </c>
      <c r="AF18" s="247" t="str">
        <f>IF((COUNTIF('MS-Sang'!Z$6:Z$35,$D18)+COUNTIF('MS-Chieu'!Z$6:Z$35,$D18))&gt;0,AF$6&amp;" ("&amp;TEXT(COUNTIF('MS-Sang'!Z$6:Z$35,$D18)+COUNTIF('MS-Chieu'!Z$6:Z$35,$D18),"0")&amp;"), ","")</f>
        <v/>
      </c>
      <c r="AG18" s="247" t="str">
        <f>IF((COUNTIF('MS-Sang'!AA$6:AA$35,$D18)+COUNTIF('MS-Chieu'!AA$6:AA$35,$D18))&gt;0,AG$6&amp;" ("&amp;TEXT(COUNTIF('MS-Sang'!AA$6:AA$35,$D18)+COUNTIF('MS-Chieu'!AA$6:AA$35,$D18),"0")&amp;"), ","")</f>
        <v/>
      </c>
      <c r="AH18" s="247" t="str">
        <f>IF((COUNTIF('MS-Sang'!AB$6:AB$35,$D18)+COUNTIF('MS-Chieu'!AB$6:AB$35,$D18))&gt;0,AH$6&amp;" ("&amp;TEXT(COUNTIF('MS-Sang'!AB$6:AB$35,$D18)+COUNTIF('MS-Chieu'!AB$6:AB$35,$D18),"0")&amp;"), ","")</f>
        <v/>
      </c>
      <c r="AI18" s="247" t="str">
        <f>IF((COUNTIF('MS-Sang'!AC$6:AC$35,$D18)+COUNTIF('MS-Chieu'!AC$6:AC$35,$D18))&gt;0,AI$6&amp;" ("&amp;TEXT(COUNTIF('MS-Sang'!AC$6:AC$35,$D18)+COUNTIF('MS-Chieu'!AC$6:AC$35,$D18),"0")&amp;"), ","")</f>
        <v/>
      </c>
      <c r="AJ18" s="247" t="str">
        <f>IF((COUNTIF('MS-Sang'!AD$6:AD$35,$D18)+COUNTIF('MS-Chieu'!AD$6:AD$35,$D18))&gt;0,AJ$6&amp;" ("&amp;TEXT(COUNTIF('MS-Sang'!AD$6:AD$35,$D18)+COUNTIF('MS-Chieu'!AD$6:AD$35,$D18),"0")&amp;"), ","")</f>
        <v/>
      </c>
      <c r="AK18" s="247" t="str">
        <f>IF((COUNTIF('MS-Sang'!AE$6:AE$35,$D18)+COUNTIF('MS-Chieu'!AE$6:AE$35,$D18))&gt;0,AK$6&amp;" ("&amp;TEXT(COUNTIF('MS-Sang'!AE$6:AE$35,$D18)+COUNTIF('MS-Chieu'!AE$6:AE$35,$D18),"0")&amp;"), ","")</f>
        <v/>
      </c>
      <c r="AL18" s="247" t="str">
        <f>IF((COUNTIF('MS-Sang'!AF$6:AF$35,$D18)+COUNTIF('MS-Chieu'!AF$6:AF$35,$D18))&gt;0,AL$6&amp;" ("&amp;TEXT(COUNTIF('MS-Sang'!AF$6:AF$35,$D18)+COUNTIF('MS-Chieu'!AF$6:AF$35,$D18),"0")&amp;"), ","")</f>
        <v/>
      </c>
      <c r="AM18" s="247" t="str">
        <f>IF((COUNTIF('MS-Sang'!AG$6:AG$35,$D18)+COUNTIF('MS-Chieu'!AG$6:AG$35,$D18))&gt;0,AM$6&amp;" ("&amp;TEXT(COUNTIF('MS-Sang'!AG$6:AG$35,$D18)+COUNTIF('MS-Chieu'!AG$6:AG$35,$D18),"0")&amp;"), ","")</f>
        <v xml:space="preserve">12A10 (1), </v>
      </c>
      <c r="AN18" s="247" t="str">
        <f>IF((COUNTIF('MS-Sang'!AH$6:AH$35,$D18)+COUNTIF('MS-Chieu'!AH$6:AH$35,$D18))&gt;0,AN$6&amp;" ("&amp;TEXT(COUNTIF('MS-Sang'!AH$6:AH$35,$D18)+COUNTIF('MS-Chieu'!AH$6:AH$35,$D18),"0")&amp;"), ","")</f>
        <v xml:space="preserve">12A11 (1), </v>
      </c>
      <c r="AO18" s="247" t="str">
        <f>IF((COUNTIF('MS-Sang'!AI$6:AI$35,$D18)+COUNTIF('MS-Chieu'!AI$6:AI$35,$D18))&gt;0,AO$6&amp;" ("&amp;TEXT(COUNTIF('MS-Sang'!AI$6:AI$35,$D18)+COUNTIF('MS-Chieu'!AI$6:AI$35,$D18),"0")&amp;"), ","")</f>
        <v/>
      </c>
      <c r="AP18" s="247" t="str">
        <f>IF((COUNTIF('MS-Sang'!AJ$6:AJ$35,$D18)+COUNTIF('MS-Chieu'!AJ$6:AJ$35,$D18))&gt;0,AP$6&amp;" ("&amp;TEXT(COUNTIF('MS-Sang'!AJ$6:AJ$35,$D18)+COUNTIF('MS-Chieu'!AJ$6:AJ$35,$D18),"0")&amp;"), ","")</f>
        <v/>
      </c>
      <c r="AQ18" s="247" t="str">
        <f>IF((COUNTIF('MS-Sang'!AK$6:AK$35,$D18)+COUNTIF('MS-Chieu'!AK$6:AK$35,$D18))&gt;0,AQ$6&amp;" ("&amp;TEXT(COUNTIF('MS-Sang'!AK$6:AK$35,$D18)+COUNTIF('MS-Chieu'!AK$6:AK$35,$D18),"0")&amp;"), ","")</f>
        <v/>
      </c>
      <c r="AR18" s="247" t="str">
        <f>IF((COUNTIF('MS-Sang'!AL$6:AL$35,$D18)+COUNTIF('MS-Chieu'!AL$6:AL$35,$D18))&gt;0,AR$6&amp;" ("&amp;TEXT(COUNTIF('MS-Sang'!AL$6:AL$35,$D18)+COUNTIF('MS-Chieu'!AL$6:AL$35,$D18),"0")&amp;"), ","")</f>
        <v/>
      </c>
      <c r="AS18" s="247" t="str">
        <f>IF((COUNTIF('MS-Sang'!AM$6:AM$35,$D18)+COUNTIF('MS-Chieu'!AM$6:AM$35,$D18))&gt;0,AS$6&amp;" ("&amp;TEXT(COUNTIF('MS-Sang'!AM$6:AM$35,$D18)+COUNTIF('MS-Chieu'!AM$6:AM$35,$D18),"0")&amp;"), ","")</f>
        <v/>
      </c>
    </row>
    <row r="19" spans="1:45" s="231" customFormat="1" ht="31.5" x14ac:dyDescent="0.2">
      <c r="A19" s="245">
        <f t="shared" si="0"/>
        <v>12</v>
      </c>
      <c r="B19" s="246" t="str">
        <f>'MS1'!L13</f>
        <v>TrầnThị Thùy Linh</v>
      </c>
      <c r="C19" s="246" t="str">
        <f>'MS1'!E13</f>
        <v>GD</v>
      </c>
      <c r="D19" s="240" t="str">
        <f>'MS1'!B13</f>
        <v>G2</v>
      </c>
      <c r="E19" s="246" t="str">
        <f>'MS1'!N13</f>
        <v>10A6</v>
      </c>
      <c r="F19" s="247" t="str">
        <f t="shared" si="1"/>
        <v xml:space="preserve">10A6 (3), 10A10 (2), 10A11 (1), 11A3 (2), 11A4 (2), 12A1 (1), 12A3 (1), 12A6 (1), 12A7 (1), </v>
      </c>
      <c r="G19" s="248">
        <f>COUNTIF('MS-Sang'!$C$6:$AI$35,PCGD!$D19)+COUNTIF('MS-Chieu'!$C$6:$AI$35,PCGD!$D19)</f>
        <v>14</v>
      </c>
      <c r="H19" s="247" t="str">
        <f t="shared" si="2"/>
        <v xml:space="preserve">12A1 (1), 12A3 (1), 12A6 (1), 12A7 (1), </v>
      </c>
      <c r="I19" s="247" t="str">
        <f>IF((COUNTIF('MS-Sang'!C$6:C$35,$D19)+COUNTIF('MS-Chieu'!C$6:C$35,$D19))&gt;0,I$6&amp;" ("&amp;TEXT(COUNTIF('MS-Sang'!C$6:C$35,$D19)+COUNTIF('MS-Chieu'!C$6:C$35,$D19),"0")&amp;"), ","")</f>
        <v/>
      </c>
      <c r="J19" s="247" t="str">
        <f>IF((COUNTIF('MS-Sang'!D$6:D$35,$D19)+COUNTIF('MS-Chieu'!D$6:D$35,$D19))&gt;0,J$6&amp;" ("&amp;TEXT(COUNTIF('MS-Sang'!D$6:D$35,$D19)+COUNTIF('MS-Chieu'!D$6:D$35,$D19),"0")&amp;"), ","")</f>
        <v/>
      </c>
      <c r="K19" s="247" t="str">
        <f>IF((COUNTIF('MS-Sang'!E$6:E$35,$D19)+COUNTIF('MS-Chieu'!E$6:E$35,$D19))&gt;0,K$6&amp;" ("&amp;TEXT(COUNTIF('MS-Sang'!E$6:E$35,$D19)+COUNTIF('MS-Chieu'!E$6:E$35,$D19),"0")&amp;"), ","")</f>
        <v/>
      </c>
      <c r="L19" s="247" t="str">
        <f>IF((COUNTIF('MS-Sang'!F$6:F$35,$D19)+COUNTIF('MS-Chieu'!F$6:F$35,$D19))&gt;0,L$6&amp;" ("&amp;TEXT(COUNTIF('MS-Sang'!F$6:F$35,$D19)+COUNTIF('MS-Chieu'!F$6:F$35,$D19),"0")&amp;"), ","")</f>
        <v/>
      </c>
      <c r="M19" s="247" t="str">
        <f>IF((COUNTIF('MS-Sang'!G$6:G$35,$D19)+COUNTIF('MS-Chieu'!G$6:G$35,$D19))&gt;0,M$6&amp;" ("&amp;TEXT(COUNTIF('MS-Sang'!G$6:G$35,$D19)+COUNTIF('MS-Chieu'!G$6:G$35,$D19),"0")&amp;"), ","")</f>
        <v/>
      </c>
      <c r="N19" s="247" t="str">
        <f>IF((COUNTIF('MS-Sang'!H$6:H$35,$D19)+COUNTIF('MS-Chieu'!H$6:H$35,$D19))&gt;0,N$6&amp;" ("&amp;TEXT(COUNTIF('MS-Sang'!H$6:H$35,$D19)+COUNTIF('MS-Chieu'!H$6:H$35,$D19),"0")&amp;"), ","")</f>
        <v xml:space="preserve">10A6 (3), </v>
      </c>
      <c r="O19" s="247" t="str">
        <f>IF((COUNTIF('MS-Sang'!I$6:I$35,$D19)+COUNTIF('MS-Chieu'!I$6:I$35,$D19))&gt;0,O$6&amp;" ("&amp;TEXT(COUNTIF('MS-Sang'!I$6:I$35,$D19)+COUNTIF('MS-Chieu'!I$6:I$35,$D19),"0")&amp;"), ","")</f>
        <v/>
      </c>
      <c r="P19" s="247" t="str">
        <f>IF((COUNTIF('MS-Sang'!J$6:J$35,$D19)+COUNTIF('MS-Chieu'!J$6:J$35,$D19))&gt;0,P$6&amp;" ("&amp;TEXT(COUNTIF('MS-Sang'!J$6:J$35,$D19)+COUNTIF('MS-Chieu'!J$6:J$35,$D19),"0")&amp;"), ","")</f>
        <v/>
      </c>
      <c r="Q19" s="247" t="str">
        <f>IF((COUNTIF('MS-Sang'!K$6:K$35,$D19)+COUNTIF('MS-Chieu'!K$6:K$35,$D19))&gt;0,Q$6&amp;" ("&amp;TEXT(COUNTIF('MS-Sang'!K$6:K$35,$D19)+COUNTIF('MS-Chieu'!K$6:K$35,$D19),"0")&amp;"), ","")</f>
        <v/>
      </c>
      <c r="R19" s="247" t="str">
        <f>IF((COUNTIF('MS-Sang'!L$6:L$35,$D19)+COUNTIF('MS-Chieu'!L$6:L$35,$D19))&gt;0,R$6&amp;" ("&amp;TEXT(COUNTIF('MS-Sang'!L$6:L$35,$D19)+COUNTIF('MS-Chieu'!L$6:L$35,$D19),"0")&amp;"), ","")</f>
        <v xml:space="preserve">10A10 (2), </v>
      </c>
      <c r="S19" s="247" t="str">
        <f>IF((COUNTIF('MS-Sang'!M$6:M$35,$D19)+COUNTIF('MS-Chieu'!M$6:M$35,$D19))&gt;0,S$6&amp;" ("&amp;TEXT(COUNTIF('MS-Sang'!M$6:M$35,$D19)+COUNTIF('MS-Chieu'!M$6:M$35,$D19),"0")&amp;"), ","")</f>
        <v xml:space="preserve">10A11 (1), </v>
      </c>
      <c r="T19" s="247" t="str">
        <f>IF((COUNTIF('MS-Sang'!N$6:N$35,$D19)+COUNTIF('MS-Chieu'!N$6:N$35,$D19))&gt;0,T$6&amp;" ("&amp;TEXT(COUNTIF('MS-Sang'!N$6:N$35,$D19)+COUNTIF('MS-Chieu'!N$6:N$35,$D19),"0")&amp;"), ","")</f>
        <v/>
      </c>
      <c r="U19" s="247" t="str">
        <f>IF((COUNTIF('MS-Sang'!O$6:O$35,$D19)+COUNTIF('MS-Chieu'!O$6:O$35,$D19))&gt;0,U$6&amp;" ("&amp;TEXT(COUNTIF('MS-Sang'!O$6:O$35,$D19)+COUNTIF('MS-Chieu'!O$6:O$35,$D19),"0")&amp;"), ","")</f>
        <v/>
      </c>
      <c r="V19" s="247" t="str">
        <f>IF((COUNTIF('MS-Sang'!P$6:P$35,$D19)+COUNTIF('MS-Chieu'!P$6:P$35,$D19))&gt;0,V$6&amp;" ("&amp;TEXT(COUNTIF('MS-Sang'!P$6:P$35,$D19)+COUNTIF('MS-Chieu'!P$6:P$35,$D19),"0")&amp;"), ","")</f>
        <v xml:space="preserve">11A3 (2), </v>
      </c>
      <c r="W19" s="247" t="str">
        <f>IF((COUNTIF('MS-Sang'!Q$6:Q$35,$D19)+COUNTIF('MS-Chieu'!Q$6:Q$35,$D19))&gt;0,W$6&amp;" ("&amp;TEXT(COUNTIF('MS-Sang'!Q$6:Q$35,$D19)+COUNTIF('MS-Chieu'!Q$6:Q$35,$D19),"0")&amp;"), ","")</f>
        <v xml:space="preserve">11A4 (2), </v>
      </c>
      <c r="X19" s="247" t="str">
        <f>IF((COUNTIF('MS-Sang'!R$6:R$35,$D19)+COUNTIF('MS-Chieu'!R$6:R$35,$D19))&gt;0,X$6&amp;" ("&amp;TEXT(COUNTIF('MS-Sang'!R$6:R$35,$D19)+COUNTIF('MS-Chieu'!R$6:R$35,$D19),"0")&amp;"), ","")</f>
        <v/>
      </c>
      <c r="Y19" s="247" t="str">
        <f>IF((COUNTIF('MS-Sang'!S$6:S$35,$D19)+COUNTIF('MS-Chieu'!S$6:S$35,$D19))&gt;0,Y$6&amp;" ("&amp;TEXT(COUNTIF('MS-Sang'!S$6:S$35,$D19)+COUNTIF('MS-Chieu'!S$6:S$35,$D19),"0")&amp;"), ","")</f>
        <v/>
      </c>
      <c r="Z19" s="247" t="str">
        <f>IF((COUNTIF('MS-Sang'!T$6:T$35,$D19)+COUNTIF('MS-Chieu'!T$6:T$35,$D19))&gt;0,Z$6&amp;" ("&amp;TEXT(COUNTIF('MS-Sang'!T$6:T$35,$D19)+COUNTIF('MS-Chieu'!T$6:T$35,$D19),"0")&amp;"), ","")</f>
        <v/>
      </c>
      <c r="AA19" s="247" t="str">
        <f>IF((COUNTIF('MS-Sang'!U$6:U$35,$D19)+COUNTIF('MS-Chieu'!U$6:U$35,$D19))&gt;0,AA$6&amp;" ("&amp;TEXT(COUNTIF('MS-Sang'!U$6:U$35,$D19)+COUNTIF('MS-Chieu'!U$6:U$35,$D19),"0")&amp;"), ","")</f>
        <v/>
      </c>
      <c r="AB19" s="247" t="str">
        <f>IF((COUNTIF('MS-Sang'!V$6:V$35,$D19)+COUNTIF('MS-Chieu'!V$6:V$35,$D19))&gt;0,AB$6&amp;" ("&amp;TEXT(COUNTIF('MS-Sang'!V$6:V$35,$D19)+COUNTIF('MS-Chieu'!V$6:V$35,$D19),"0")&amp;"), ","")</f>
        <v/>
      </c>
      <c r="AC19" s="247" t="str">
        <f>IF((COUNTIF('MS-Sang'!W$6:W$35,$D19)+COUNTIF('MS-Chieu'!W$6:W$35,$D19))&gt;0,AC$6&amp;" ("&amp;TEXT(COUNTIF('MS-Sang'!W$6:W$35,$D19)+COUNTIF('MS-Chieu'!W$6:W$35,$D19),"0")&amp;"), ","")</f>
        <v/>
      </c>
      <c r="AD19" s="247" t="str">
        <f>IF((COUNTIF('MS-Sang'!X$6:X$35,$D19)+COUNTIF('MS-Chieu'!X$6:X$35,$D19))&gt;0,AD$6&amp;" ("&amp;TEXT(COUNTIF('MS-Sang'!X$6:X$35,$D19)+COUNTIF('MS-Chieu'!X$6:X$35,$D19),"0")&amp;"), ","")</f>
        <v xml:space="preserve">12A1 (1), </v>
      </c>
      <c r="AE19" s="247" t="str">
        <f>IF((COUNTIF('MS-Sang'!Y$6:Y$35,$D19)+COUNTIF('MS-Chieu'!Y$6:Y$35,$D19))&gt;0,AE$6&amp;" ("&amp;TEXT(COUNTIF('MS-Sang'!Y$6:Y$35,$D19)+COUNTIF('MS-Chieu'!Y$6:Y$35,$D19),"0")&amp;"), ","")</f>
        <v/>
      </c>
      <c r="AF19" s="247" t="str">
        <f>IF((COUNTIF('MS-Sang'!Z$6:Z$35,$D19)+COUNTIF('MS-Chieu'!Z$6:Z$35,$D19))&gt;0,AF$6&amp;" ("&amp;TEXT(COUNTIF('MS-Sang'!Z$6:Z$35,$D19)+COUNTIF('MS-Chieu'!Z$6:Z$35,$D19),"0")&amp;"), ","")</f>
        <v xml:space="preserve">12A3 (1), </v>
      </c>
      <c r="AG19" s="247" t="str">
        <f>IF((COUNTIF('MS-Sang'!AA$6:AA$35,$D19)+COUNTIF('MS-Chieu'!AA$6:AA$35,$D19))&gt;0,AG$6&amp;" ("&amp;TEXT(COUNTIF('MS-Sang'!AA$6:AA$35,$D19)+COUNTIF('MS-Chieu'!AA$6:AA$35,$D19),"0")&amp;"), ","")</f>
        <v/>
      </c>
      <c r="AH19" s="247" t="str">
        <f>IF((COUNTIF('MS-Sang'!AB$6:AB$35,$D19)+COUNTIF('MS-Chieu'!AB$6:AB$35,$D19))&gt;0,AH$6&amp;" ("&amp;TEXT(COUNTIF('MS-Sang'!AB$6:AB$35,$D19)+COUNTIF('MS-Chieu'!AB$6:AB$35,$D19),"0")&amp;"), ","")</f>
        <v/>
      </c>
      <c r="AI19" s="247" t="str">
        <f>IF((COUNTIF('MS-Sang'!AC$6:AC$35,$D19)+COUNTIF('MS-Chieu'!AC$6:AC$35,$D19))&gt;0,AI$6&amp;" ("&amp;TEXT(COUNTIF('MS-Sang'!AC$6:AC$35,$D19)+COUNTIF('MS-Chieu'!AC$6:AC$35,$D19),"0")&amp;"), ","")</f>
        <v xml:space="preserve">12A6 (1), </v>
      </c>
      <c r="AJ19" s="247" t="str">
        <f>IF((COUNTIF('MS-Sang'!AD$6:AD$35,$D19)+COUNTIF('MS-Chieu'!AD$6:AD$35,$D19))&gt;0,AJ$6&amp;" ("&amp;TEXT(COUNTIF('MS-Sang'!AD$6:AD$35,$D19)+COUNTIF('MS-Chieu'!AD$6:AD$35,$D19),"0")&amp;"), ","")</f>
        <v xml:space="preserve">12A7 (1), </v>
      </c>
      <c r="AK19" s="247" t="str">
        <f>IF((COUNTIF('MS-Sang'!AE$6:AE$35,$D19)+COUNTIF('MS-Chieu'!AE$6:AE$35,$D19))&gt;0,AK$6&amp;" ("&amp;TEXT(COUNTIF('MS-Sang'!AE$6:AE$35,$D19)+COUNTIF('MS-Chieu'!AE$6:AE$35,$D19),"0")&amp;"), ","")</f>
        <v/>
      </c>
      <c r="AL19" s="247" t="str">
        <f>IF((COUNTIF('MS-Sang'!AF$6:AF$35,$D19)+COUNTIF('MS-Chieu'!AF$6:AF$35,$D19))&gt;0,AL$6&amp;" ("&amp;TEXT(COUNTIF('MS-Sang'!AF$6:AF$35,$D19)+COUNTIF('MS-Chieu'!AF$6:AF$35,$D19),"0")&amp;"), ","")</f>
        <v/>
      </c>
      <c r="AM19" s="247" t="str">
        <f>IF((COUNTIF('MS-Sang'!AG$6:AG$35,$D19)+COUNTIF('MS-Chieu'!AG$6:AG$35,$D19))&gt;0,AM$6&amp;" ("&amp;TEXT(COUNTIF('MS-Sang'!AG$6:AG$35,$D19)+COUNTIF('MS-Chieu'!AG$6:AG$35,$D19),"0")&amp;"), ","")</f>
        <v/>
      </c>
      <c r="AN19" s="247" t="str">
        <f>IF((COUNTIF('MS-Sang'!AH$6:AH$35,$D19)+COUNTIF('MS-Chieu'!AH$6:AH$35,$D19))&gt;0,AN$6&amp;" ("&amp;TEXT(COUNTIF('MS-Sang'!AH$6:AH$35,$D19)+COUNTIF('MS-Chieu'!AH$6:AH$35,$D19),"0")&amp;"), ","")</f>
        <v/>
      </c>
      <c r="AO19" s="247" t="str">
        <f>IF((COUNTIF('MS-Sang'!AI$6:AI$35,$D19)+COUNTIF('MS-Chieu'!AI$6:AI$35,$D19))&gt;0,AO$6&amp;" ("&amp;TEXT(COUNTIF('MS-Sang'!AI$6:AI$35,$D19)+COUNTIF('MS-Chieu'!AI$6:AI$35,$D19),"0")&amp;"), ","")</f>
        <v/>
      </c>
      <c r="AP19" s="247" t="str">
        <f>IF((COUNTIF('MS-Sang'!AJ$6:AJ$35,$D19)+COUNTIF('MS-Chieu'!AJ$6:AJ$35,$D19))&gt;0,AP$6&amp;" ("&amp;TEXT(COUNTIF('MS-Sang'!AJ$6:AJ$35,$D19)+COUNTIF('MS-Chieu'!AJ$6:AJ$35,$D19),"0")&amp;"), ","")</f>
        <v/>
      </c>
      <c r="AQ19" s="247" t="str">
        <f>IF((COUNTIF('MS-Sang'!AK$6:AK$35,$D19)+COUNTIF('MS-Chieu'!AK$6:AK$35,$D19))&gt;0,AQ$6&amp;" ("&amp;TEXT(COUNTIF('MS-Sang'!AK$6:AK$35,$D19)+COUNTIF('MS-Chieu'!AK$6:AK$35,$D19),"0")&amp;"), ","")</f>
        <v/>
      </c>
      <c r="AR19" s="247" t="str">
        <f>IF((COUNTIF('MS-Sang'!AL$6:AL$35,$D19)+COUNTIF('MS-Chieu'!AL$6:AL$35,$D19))&gt;0,AR$6&amp;" ("&amp;TEXT(COUNTIF('MS-Sang'!AL$6:AL$35,$D19)+COUNTIF('MS-Chieu'!AL$6:AL$35,$D19),"0")&amp;"), ","")</f>
        <v/>
      </c>
      <c r="AS19" s="247" t="str">
        <f>IF((COUNTIF('MS-Sang'!AM$6:AM$35,$D19)+COUNTIF('MS-Chieu'!AM$6:AM$35,$D19))&gt;0,AS$6&amp;" ("&amp;TEXT(COUNTIF('MS-Sang'!AM$6:AM$35,$D19)+COUNTIF('MS-Chieu'!AM$6:AM$35,$D19),"0")&amp;"), ","")</f>
        <v/>
      </c>
    </row>
    <row r="20" spans="1:45" s="231" customFormat="1" ht="31.5" x14ac:dyDescent="0.2">
      <c r="A20" s="245">
        <f t="shared" si="0"/>
        <v>13</v>
      </c>
      <c r="B20" s="246" t="str">
        <f>'MS1'!L14</f>
        <v>Lê Văn Phúc</v>
      </c>
      <c r="C20" s="246" t="str">
        <f>'MS1'!E14</f>
        <v>GD</v>
      </c>
      <c r="D20" s="240" t="str">
        <f>'MS1'!B14</f>
        <v>G3</v>
      </c>
      <c r="E20" s="246" t="str">
        <f>'MS1'!N14</f>
        <v/>
      </c>
      <c r="F20" s="247" t="str">
        <f t="shared" si="1"/>
        <v xml:space="preserve">10A8 (2), 10A9 (2), 11A1 (1), 11A5 (1), 11A6 (1), 11A7 (2), 11A10 (2), 12A4 (1), 12A5 (1), 12A8 (1), 12A9 (1), </v>
      </c>
      <c r="G20" s="248">
        <f>COUNTIF('MS-Sang'!$C$6:$AI$35,PCGD!$D20)+COUNTIF('MS-Chieu'!$C$6:$AI$35,PCGD!$D20)</f>
        <v>15</v>
      </c>
      <c r="H20" s="247" t="str">
        <f t="shared" si="2"/>
        <v xml:space="preserve">11A5 (1), 11A6 (1), 11A7 (2), 11A10 (2), 12A4 (1), 12A5 (1), 12A8 (1), 12A9 (1), </v>
      </c>
      <c r="I20" s="247" t="str">
        <f>IF((COUNTIF('MS-Sang'!C$6:C$35,$D20)+COUNTIF('MS-Chieu'!C$6:C$35,$D20))&gt;0,I$6&amp;" ("&amp;TEXT(COUNTIF('MS-Sang'!C$6:C$35,$D20)+COUNTIF('MS-Chieu'!C$6:C$35,$D20),"0")&amp;"), ","")</f>
        <v/>
      </c>
      <c r="J20" s="247" t="str">
        <f>IF((COUNTIF('MS-Sang'!D$6:D$35,$D20)+COUNTIF('MS-Chieu'!D$6:D$35,$D20))&gt;0,J$6&amp;" ("&amp;TEXT(COUNTIF('MS-Sang'!D$6:D$35,$D20)+COUNTIF('MS-Chieu'!D$6:D$35,$D20),"0")&amp;"), ","")</f>
        <v/>
      </c>
      <c r="K20" s="247" t="str">
        <f>IF((COUNTIF('MS-Sang'!E$6:E$35,$D20)+COUNTIF('MS-Chieu'!E$6:E$35,$D20))&gt;0,K$6&amp;" ("&amp;TEXT(COUNTIF('MS-Sang'!E$6:E$35,$D20)+COUNTIF('MS-Chieu'!E$6:E$35,$D20),"0")&amp;"), ","")</f>
        <v/>
      </c>
      <c r="L20" s="247" t="str">
        <f>IF((COUNTIF('MS-Sang'!F$6:F$35,$D20)+COUNTIF('MS-Chieu'!F$6:F$35,$D20))&gt;0,L$6&amp;" ("&amp;TEXT(COUNTIF('MS-Sang'!F$6:F$35,$D20)+COUNTIF('MS-Chieu'!F$6:F$35,$D20),"0")&amp;"), ","")</f>
        <v/>
      </c>
      <c r="M20" s="247" t="str">
        <f>IF((COUNTIF('MS-Sang'!G$6:G$35,$D20)+COUNTIF('MS-Chieu'!G$6:G$35,$D20))&gt;0,M$6&amp;" ("&amp;TEXT(COUNTIF('MS-Sang'!G$6:G$35,$D20)+COUNTIF('MS-Chieu'!G$6:G$35,$D20),"0")&amp;"), ","")</f>
        <v/>
      </c>
      <c r="N20" s="247" t="str">
        <f>IF((COUNTIF('MS-Sang'!H$6:H$35,$D20)+COUNTIF('MS-Chieu'!H$6:H$35,$D20))&gt;0,N$6&amp;" ("&amp;TEXT(COUNTIF('MS-Sang'!H$6:H$35,$D20)+COUNTIF('MS-Chieu'!H$6:H$35,$D20),"0")&amp;"), ","")</f>
        <v/>
      </c>
      <c r="O20" s="247" t="str">
        <f>IF((COUNTIF('MS-Sang'!I$6:I$35,$D20)+COUNTIF('MS-Chieu'!I$6:I$35,$D20))&gt;0,O$6&amp;" ("&amp;TEXT(COUNTIF('MS-Sang'!I$6:I$35,$D20)+COUNTIF('MS-Chieu'!I$6:I$35,$D20),"0")&amp;"), ","")</f>
        <v/>
      </c>
      <c r="P20" s="247" t="str">
        <f>IF((COUNTIF('MS-Sang'!J$6:J$35,$D20)+COUNTIF('MS-Chieu'!J$6:J$35,$D20))&gt;0,P$6&amp;" ("&amp;TEXT(COUNTIF('MS-Sang'!J$6:J$35,$D20)+COUNTIF('MS-Chieu'!J$6:J$35,$D20),"0")&amp;"), ","")</f>
        <v xml:space="preserve">10A8 (2), </v>
      </c>
      <c r="Q20" s="247" t="str">
        <f>IF((COUNTIF('MS-Sang'!K$6:K$35,$D20)+COUNTIF('MS-Chieu'!K$6:K$35,$D20))&gt;0,Q$6&amp;" ("&amp;TEXT(COUNTIF('MS-Sang'!K$6:K$35,$D20)+COUNTIF('MS-Chieu'!K$6:K$35,$D20),"0")&amp;"), ","")</f>
        <v xml:space="preserve">10A9 (2), </v>
      </c>
      <c r="R20" s="247" t="str">
        <f>IF((COUNTIF('MS-Sang'!L$6:L$35,$D20)+COUNTIF('MS-Chieu'!L$6:L$35,$D20))&gt;0,R$6&amp;" ("&amp;TEXT(COUNTIF('MS-Sang'!L$6:L$35,$D20)+COUNTIF('MS-Chieu'!L$6:L$35,$D20),"0")&amp;"), ","")</f>
        <v/>
      </c>
      <c r="S20" s="247" t="str">
        <f>IF((COUNTIF('MS-Sang'!M$6:M$35,$D20)+COUNTIF('MS-Chieu'!M$6:M$35,$D20))&gt;0,S$6&amp;" ("&amp;TEXT(COUNTIF('MS-Sang'!M$6:M$35,$D20)+COUNTIF('MS-Chieu'!M$6:M$35,$D20),"0")&amp;"), ","")</f>
        <v/>
      </c>
      <c r="T20" s="247" t="str">
        <f>IF((COUNTIF('MS-Sang'!N$6:N$35,$D20)+COUNTIF('MS-Chieu'!N$6:N$35,$D20))&gt;0,T$6&amp;" ("&amp;TEXT(COUNTIF('MS-Sang'!N$6:N$35,$D20)+COUNTIF('MS-Chieu'!N$6:N$35,$D20),"0")&amp;"), ","")</f>
        <v xml:space="preserve">11A1 (1), </v>
      </c>
      <c r="U20" s="247" t="str">
        <f>IF((COUNTIF('MS-Sang'!O$6:O$35,$D20)+COUNTIF('MS-Chieu'!O$6:O$35,$D20))&gt;0,U$6&amp;" ("&amp;TEXT(COUNTIF('MS-Sang'!O$6:O$35,$D20)+COUNTIF('MS-Chieu'!O$6:O$35,$D20),"0")&amp;"), ","")</f>
        <v/>
      </c>
      <c r="V20" s="247" t="str">
        <f>IF((COUNTIF('MS-Sang'!P$6:P$35,$D20)+COUNTIF('MS-Chieu'!P$6:P$35,$D20))&gt;0,V$6&amp;" ("&amp;TEXT(COUNTIF('MS-Sang'!P$6:P$35,$D20)+COUNTIF('MS-Chieu'!P$6:P$35,$D20),"0")&amp;"), ","")</f>
        <v/>
      </c>
      <c r="W20" s="247" t="str">
        <f>IF((COUNTIF('MS-Sang'!Q$6:Q$35,$D20)+COUNTIF('MS-Chieu'!Q$6:Q$35,$D20))&gt;0,W$6&amp;" ("&amp;TEXT(COUNTIF('MS-Sang'!Q$6:Q$35,$D20)+COUNTIF('MS-Chieu'!Q$6:Q$35,$D20),"0")&amp;"), ","")</f>
        <v/>
      </c>
      <c r="X20" s="247" t="str">
        <f>IF((COUNTIF('MS-Sang'!R$6:R$35,$D20)+COUNTIF('MS-Chieu'!R$6:R$35,$D20))&gt;0,X$6&amp;" ("&amp;TEXT(COUNTIF('MS-Sang'!R$6:R$35,$D20)+COUNTIF('MS-Chieu'!R$6:R$35,$D20),"0")&amp;"), ","")</f>
        <v xml:space="preserve">11A5 (1), </v>
      </c>
      <c r="Y20" s="247" t="str">
        <f>IF((COUNTIF('MS-Sang'!S$6:S$35,$D20)+COUNTIF('MS-Chieu'!S$6:S$35,$D20))&gt;0,Y$6&amp;" ("&amp;TEXT(COUNTIF('MS-Sang'!S$6:S$35,$D20)+COUNTIF('MS-Chieu'!S$6:S$35,$D20),"0")&amp;"), ","")</f>
        <v xml:space="preserve">11A6 (1), </v>
      </c>
      <c r="Z20" s="247" t="str">
        <f>IF((COUNTIF('MS-Sang'!T$6:T$35,$D20)+COUNTIF('MS-Chieu'!T$6:T$35,$D20))&gt;0,Z$6&amp;" ("&amp;TEXT(COUNTIF('MS-Sang'!T$6:T$35,$D20)+COUNTIF('MS-Chieu'!T$6:T$35,$D20),"0")&amp;"), ","")</f>
        <v xml:space="preserve">11A7 (2), </v>
      </c>
      <c r="AA20" s="247" t="str">
        <f>IF((COUNTIF('MS-Sang'!U$6:U$35,$D20)+COUNTIF('MS-Chieu'!U$6:U$35,$D20))&gt;0,AA$6&amp;" ("&amp;TEXT(COUNTIF('MS-Sang'!U$6:U$35,$D20)+COUNTIF('MS-Chieu'!U$6:U$35,$D20),"0")&amp;"), ","")</f>
        <v/>
      </c>
      <c r="AB20" s="247" t="str">
        <f>IF((COUNTIF('MS-Sang'!V$6:V$35,$D20)+COUNTIF('MS-Chieu'!V$6:V$35,$D20))&gt;0,AB$6&amp;" ("&amp;TEXT(COUNTIF('MS-Sang'!V$6:V$35,$D20)+COUNTIF('MS-Chieu'!V$6:V$35,$D20),"0")&amp;"), ","")</f>
        <v/>
      </c>
      <c r="AC20" s="247" t="str">
        <f>IF((COUNTIF('MS-Sang'!W$6:W$35,$D20)+COUNTIF('MS-Chieu'!W$6:W$35,$D20))&gt;0,AC$6&amp;" ("&amp;TEXT(COUNTIF('MS-Sang'!W$6:W$35,$D20)+COUNTIF('MS-Chieu'!W$6:W$35,$D20),"0")&amp;"), ","")</f>
        <v xml:space="preserve">11A10 (2), </v>
      </c>
      <c r="AD20" s="247" t="str">
        <f>IF((COUNTIF('MS-Sang'!X$6:X$35,$D20)+COUNTIF('MS-Chieu'!X$6:X$35,$D20))&gt;0,AD$6&amp;" ("&amp;TEXT(COUNTIF('MS-Sang'!X$6:X$35,$D20)+COUNTIF('MS-Chieu'!X$6:X$35,$D20),"0")&amp;"), ","")</f>
        <v/>
      </c>
      <c r="AE20" s="247" t="str">
        <f>IF((COUNTIF('MS-Sang'!Y$6:Y$35,$D20)+COUNTIF('MS-Chieu'!Y$6:Y$35,$D20))&gt;0,AE$6&amp;" ("&amp;TEXT(COUNTIF('MS-Sang'!Y$6:Y$35,$D20)+COUNTIF('MS-Chieu'!Y$6:Y$35,$D20),"0")&amp;"), ","")</f>
        <v/>
      </c>
      <c r="AF20" s="247" t="str">
        <f>IF((COUNTIF('MS-Sang'!Z$6:Z$35,$D20)+COUNTIF('MS-Chieu'!Z$6:Z$35,$D20))&gt;0,AF$6&amp;" ("&amp;TEXT(COUNTIF('MS-Sang'!Z$6:Z$35,$D20)+COUNTIF('MS-Chieu'!Z$6:Z$35,$D20),"0")&amp;"), ","")</f>
        <v/>
      </c>
      <c r="AG20" s="247" t="str">
        <f>IF((COUNTIF('MS-Sang'!AA$6:AA$35,$D20)+COUNTIF('MS-Chieu'!AA$6:AA$35,$D20))&gt;0,AG$6&amp;" ("&amp;TEXT(COUNTIF('MS-Sang'!AA$6:AA$35,$D20)+COUNTIF('MS-Chieu'!AA$6:AA$35,$D20),"0")&amp;"), ","")</f>
        <v xml:space="preserve">12A4 (1), </v>
      </c>
      <c r="AH20" s="247" t="str">
        <f>IF((COUNTIF('MS-Sang'!AB$6:AB$35,$D20)+COUNTIF('MS-Chieu'!AB$6:AB$35,$D20))&gt;0,AH$6&amp;" ("&amp;TEXT(COUNTIF('MS-Sang'!AB$6:AB$35,$D20)+COUNTIF('MS-Chieu'!AB$6:AB$35,$D20),"0")&amp;"), ","")</f>
        <v xml:space="preserve">12A5 (1), </v>
      </c>
      <c r="AI20" s="247" t="str">
        <f>IF((COUNTIF('MS-Sang'!AC$6:AC$35,$D20)+COUNTIF('MS-Chieu'!AC$6:AC$35,$D20))&gt;0,AI$6&amp;" ("&amp;TEXT(COUNTIF('MS-Sang'!AC$6:AC$35,$D20)+COUNTIF('MS-Chieu'!AC$6:AC$35,$D20),"0")&amp;"), ","")</f>
        <v/>
      </c>
      <c r="AJ20" s="247" t="str">
        <f>IF((COUNTIF('MS-Sang'!AD$6:AD$35,$D20)+COUNTIF('MS-Chieu'!AD$6:AD$35,$D20))&gt;0,AJ$6&amp;" ("&amp;TEXT(COUNTIF('MS-Sang'!AD$6:AD$35,$D20)+COUNTIF('MS-Chieu'!AD$6:AD$35,$D20),"0")&amp;"), ","")</f>
        <v/>
      </c>
      <c r="AK20" s="247" t="str">
        <f>IF((COUNTIF('MS-Sang'!AE$6:AE$35,$D20)+COUNTIF('MS-Chieu'!AE$6:AE$35,$D20))&gt;0,AK$6&amp;" ("&amp;TEXT(COUNTIF('MS-Sang'!AE$6:AE$35,$D20)+COUNTIF('MS-Chieu'!AE$6:AE$35,$D20),"0")&amp;"), ","")</f>
        <v xml:space="preserve">12A8 (1), </v>
      </c>
      <c r="AL20" s="247" t="str">
        <f>IF((COUNTIF('MS-Sang'!AF$6:AF$35,$D20)+COUNTIF('MS-Chieu'!AF$6:AF$35,$D20))&gt;0,AL$6&amp;" ("&amp;TEXT(COUNTIF('MS-Sang'!AF$6:AF$35,$D20)+COUNTIF('MS-Chieu'!AF$6:AF$35,$D20),"0")&amp;"), ","")</f>
        <v xml:space="preserve">12A9 (1), </v>
      </c>
      <c r="AM20" s="247" t="str">
        <f>IF((COUNTIF('MS-Sang'!AG$6:AG$35,$D20)+COUNTIF('MS-Chieu'!AG$6:AG$35,$D20))&gt;0,AM$6&amp;" ("&amp;TEXT(COUNTIF('MS-Sang'!AG$6:AG$35,$D20)+COUNTIF('MS-Chieu'!AG$6:AG$35,$D20),"0")&amp;"), ","")</f>
        <v/>
      </c>
      <c r="AN20" s="247" t="str">
        <f>IF((COUNTIF('MS-Sang'!AH$6:AH$35,$D20)+COUNTIF('MS-Chieu'!AH$6:AH$35,$D20))&gt;0,AN$6&amp;" ("&amp;TEXT(COUNTIF('MS-Sang'!AH$6:AH$35,$D20)+COUNTIF('MS-Chieu'!AH$6:AH$35,$D20),"0")&amp;"), ","")</f>
        <v/>
      </c>
      <c r="AO20" s="247" t="str">
        <f>IF((COUNTIF('MS-Sang'!AI$6:AI$35,$D20)+COUNTIF('MS-Chieu'!AI$6:AI$35,$D20))&gt;0,AO$6&amp;" ("&amp;TEXT(COUNTIF('MS-Sang'!AI$6:AI$35,$D20)+COUNTIF('MS-Chieu'!AI$6:AI$35,$D20),"0")&amp;"), ","")</f>
        <v/>
      </c>
      <c r="AP20" s="247" t="str">
        <f>IF((COUNTIF('MS-Sang'!AJ$6:AJ$35,$D20)+COUNTIF('MS-Chieu'!AJ$6:AJ$35,$D20))&gt;0,AP$6&amp;" ("&amp;TEXT(COUNTIF('MS-Sang'!AJ$6:AJ$35,$D20)+COUNTIF('MS-Chieu'!AJ$6:AJ$35,$D20),"0")&amp;"), ","")</f>
        <v/>
      </c>
      <c r="AQ20" s="247" t="str">
        <f>IF((COUNTIF('MS-Sang'!AK$6:AK$35,$D20)+COUNTIF('MS-Chieu'!AK$6:AK$35,$D20))&gt;0,AQ$6&amp;" ("&amp;TEXT(COUNTIF('MS-Sang'!AK$6:AK$35,$D20)+COUNTIF('MS-Chieu'!AK$6:AK$35,$D20),"0")&amp;"), ","")</f>
        <v/>
      </c>
      <c r="AR20" s="247" t="str">
        <f>IF((COUNTIF('MS-Sang'!AL$6:AL$35,$D20)+COUNTIF('MS-Chieu'!AL$6:AL$35,$D20))&gt;0,AR$6&amp;" ("&amp;TEXT(COUNTIF('MS-Sang'!AL$6:AL$35,$D20)+COUNTIF('MS-Chieu'!AL$6:AL$35,$D20),"0")&amp;"), ","")</f>
        <v/>
      </c>
      <c r="AS20" s="247" t="str">
        <f>IF((COUNTIF('MS-Sang'!AM$6:AM$35,$D20)+COUNTIF('MS-Chieu'!AM$6:AM$35,$D20))&gt;0,AS$6&amp;" ("&amp;TEXT(COUNTIF('MS-Sang'!AM$6:AM$35,$D20)+COUNTIF('MS-Chieu'!AM$6:AM$35,$D20),"0")&amp;"), ","")</f>
        <v/>
      </c>
    </row>
    <row r="21" spans="1:45" s="231" customFormat="1" ht="18.75" x14ac:dyDescent="0.2">
      <c r="A21" s="245">
        <f t="shared" si="0"/>
        <v>14</v>
      </c>
      <c r="B21" s="246" t="str">
        <f>'MS1'!L15</f>
        <v>Nguyễn Phú Hoạt</v>
      </c>
      <c r="C21" s="246" t="str">
        <f>'MS1'!E15</f>
        <v>Hóa</v>
      </c>
      <c r="D21" s="240" t="str">
        <f>'MS1'!B15</f>
        <v>H1</v>
      </c>
      <c r="E21" s="246" t="str">
        <f>'MS1'!N15</f>
        <v/>
      </c>
      <c r="F21" s="247" t="str">
        <f t="shared" si="1"/>
        <v/>
      </c>
      <c r="G21" s="248">
        <f>COUNTIF('MS-Sang'!$C$6:$AI$35,PCGD!$D21)+COUNTIF('MS-Chieu'!$C$6:$AI$35,PCGD!$D21)</f>
        <v>0</v>
      </c>
      <c r="H21" s="247" t="str">
        <f t="shared" si="2"/>
        <v/>
      </c>
      <c r="I21" s="247" t="str">
        <f>IF((COUNTIF('MS-Sang'!C$6:C$35,$D21)+COUNTIF('MS-Chieu'!C$6:C$35,$D21))&gt;0,I$6&amp;" ("&amp;TEXT(COUNTIF('MS-Sang'!C$6:C$35,$D21)+COUNTIF('MS-Chieu'!C$6:C$35,$D21),"0")&amp;"), ","")</f>
        <v/>
      </c>
      <c r="J21" s="247" t="str">
        <f>IF((COUNTIF('MS-Sang'!D$6:D$35,$D21)+COUNTIF('MS-Chieu'!D$6:D$35,$D21))&gt;0,J$6&amp;" ("&amp;TEXT(COUNTIF('MS-Sang'!D$6:D$35,$D21)+COUNTIF('MS-Chieu'!D$6:D$35,$D21),"0")&amp;"), ","")</f>
        <v/>
      </c>
      <c r="K21" s="247" t="str">
        <f>IF((COUNTIF('MS-Sang'!E$6:E$35,$D21)+COUNTIF('MS-Chieu'!E$6:E$35,$D21))&gt;0,K$6&amp;" ("&amp;TEXT(COUNTIF('MS-Sang'!E$6:E$35,$D21)+COUNTIF('MS-Chieu'!E$6:E$35,$D21),"0")&amp;"), ","")</f>
        <v/>
      </c>
      <c r="L21" s="247" t="str">
        <f>IF((COUNTIF('MS-Sang'!F$6:F$35,$D21)+COUNTIF('MS-Chieu'!F$6:F$35,$D21))&gt;0,L$6&amp;" ("&amp;TEXT(COUNTIF('MS-Sang'!F$6:F$35,$D21)+COUNTIF('MS-Chieu'!F$6:F$35,$D21),"0")&amp;"), ","")</f>
        <v/>
      </c>
      <c r="M21" s="247" t="str">
        <f>IF((COUNTIF('MS-Sang'!G$6:G$35,$D21)+COUNTIF('MS-Chieu'!G$6:G$35,$D21))&gt;0,M$6&amp;" ("&amp;TEXT(COUNTIF('MS-Sang'!G$6:G$35,$D21)+COUNTIF('MS-Chieu'!G$6:G$35,$D21),"0")&amp;"), ","")</f>
        <v/>
      </c>
      <c r="N21" s="247" t="str">
        <f>IF((COUNTIF('MS-Sang'!H$6:H$35,$D21)+COUNTIF('MS-Chieu'!H$6:H$35,$D21))&gt;0,N$6&amp;" ("&amp;TEXT(COUNTIF('MS-Sang'!H$6:H$35,$D21)+COUNTIF('MS-Chieu'!H$6:H$35,$D21),"0")&amp;"), ","")</f>
        <v/>
      </c>
      <c r="O21" s="247" t="str">
        <f>IF((COUNTIF('MS-Sang'!I$6:I$35,$D21)+COUNTIF('MS-Chieu'!I$6:I$35,$D21))&gt;0,O$6&amp;" ("&amp;TEXT(COUNTIF('MS-Sang'!I$6:I$35,$D21)+COUNTIF('MS-Chieu'!I$6:I$35,$D21),"0")&amp;"), ","")</f>
        <v/>
      </c>
      <c r="P21" s="247" t="str">
        <f>IF((COUNTIF('MS-Sang'!J$6:J$35,$D21)+COUNTIF('MS-Chieu'!J$6:J$35,$D21))&gt;0,P$6&amp;" ("&amp;TEXT(COUNTIF('MS-Sang'!J$6:J$35,$D21)+COUNTIF('MS-Chieu'!J$6:J$35,$D21),"0")&amp;"), ","")</f>
        <v/>
      </c>
      <c r="Q21" s="247" t="str">
        <f>IF((COUNTIF('MS-Sang'!K$6:K$35,$D21)+COUNTIF('MS-Chieu'!K$6:K$35,$D21))&gt;0,Q$6&amp;" ("&amp;TEXT(COUNTIF('MS-Sang'!K$6:K$35,$D21)+COUNTIF('MS-Chieu'!K$6:K$35,$D21),"0")&amp;"), ","")</f>
        <v/>
      </c>
      <c r="R21" s="247" t="str">
        <f>IF((COUNTIF('MS-Sang'!L$6:L$35,$D21)+COUNTIF('MS-Chieu'!L$6:L$35,$D21))&gt;0,R$6&amp;" ("&amp;TEXT(COUNTIF('MS-Sang'!L$6:L$35,$D21)+COUNTIF('MS-Chieu'!L$6:L$35,$D21),"0")&amp;"), ","")</f>
        <v/>
      </c>
      <c r="S21" s="247" t="str">
        <f>IF((COUNTIF('MS-Sang'!M$6:M$35,$D21)+COUNTIF('MS-Chieu'!M$6:M$35,$D21))&gt;0,S$6&amp;" ("&amp;TEXT(COUNTIF('MS-Sang'!M$6:M$35,$D21)+COUNTIF('MS-Chieu'!M$6:M$35,$D21),"0")&amp;"), ","")</f>
        <v/>
      </c>
      <c r="T21" s="247" t="str">
        <f>IF((COUNTIF('MS-Sang'!N$6:N$35,$D21)+COUNTIF('MS-Chieu'!N$6:N$35,$D21))&gt;0,T$6&amp;" ("&amp;TEXT(COUNTIF('MS-Sang'!N$6:N$35,$D21)+COUNTIF('MS-Chieu'!N$6:N$35,$D21),"0")&amp;"), ","")</f>
        <v/>
      </c>
      <c r="U21" s="247" t="str">
        <f>IF((COUNTIF('MS-Sang'!O$6:O$35,$D21)+COUNTIF('MS-Chieu'!O$6:O$35,$D21))&gt;0,U$6&amp;" ("&amp;TEXT(COUNTIF('MS-Sang'!O$6:O$35,$D21)+COUNTIF('MS-Chieu'!O$6:O$35,$D21),"0")&amp;"), ","")</f>
        <v/>
      </c>
      <c r="V21" s="247" t="str">
        <f>IF((COUNTIF('MS-Sang'!P$6:P$35,$D21)+COUNTIF('MS-Chieu'!P$6:P$35,$D21))&gt;0,V$6&amp;" ("&amp;TEXT(COUNTIF('MS-Sang'!P$6:P$35,$D21)+COUNTIF('MS-Chieu'!P$6:P$35,$D21),"0")&amp;"), ","")</f>
        <v/>
      </c>
      <c r="W21" s="247" t="str">
        <f>IF((COUNTIF('MS-Sang'!Q$6:Q$35,$D21)+COUNTIF('MS-Chieu'!Q$6:Q$35,$D21))&gt;0,W$6&amp;" ("&amp;TEXT(COUNTIF('MS-Sang'!Q$6:Q$35,$D21)+COUNTIF('MS-Chieu'!Q$6:Q$35,$D21),"0")&amp;"), ","")</f>
        <v/>
      </c>
      <c r="X21" s="247" t="str">
        <f>IF((COUNTIF('MS-Sang'!R$6:R$35,$D21)+COUNTIF('MS-Chieu'!R$6:R$35,$D21))&gt;0,X$6&amp;" ("&amp;TEXT(COUNTIF('MS-Sang'!R$6:R$35,$D21)+COUNTIF('MS-Chieu'!R$6:R$35,$D21),"0")&amp;"), ","")</f>
        <v/>
      </c>
      <c r="Y21" s="247" t="str">
        <f>IF((COUNTIF('MS-Sang'!S$6:S$35,$D21)+COUNTIF('MS-Chieu'!S$6:S$35,$D21))&gt;0,Y$6&amp;" ("&amp;TEXT(COUNTIF('MS-Sang'!S$6:S$35,$D21)+COUNTIF('MS-Chieu'!S$6:S$35,$D21),"0")&amp;"), ","")</f>
        <v/>
      </c>
      <c r="Z21" s="247" t="str">
        <f>IF((COUNTIF('MS-Sang'!T$6:T$35,$D21)+COUNTIF('MS-Chieu'!T$6:T$35,$D21))&gt;0,Z$6&amp;" ("&amp;TEXT(COUNTIF('MS-Sang'!T$6:T$35,$D21)+COUNTIF('MS-Chieu'!T$6:T$35,$D21),"0")&amp;"), ","")</f>
        <v/>
      </c>
      <c r="AA21" s="247" t="str">
        <f>IF((COUNTIF('MS-Sang'!U$6:U$35,$D21)+COUNTIF('MS-Chieu'!U$6:U$35,$D21))&gt;0,AA$6&amp;" ("&amp;TEXT(COUNTIF('MS-Sang'!U$6:U$35,$D21)+COUNTIF('MS-Chieu'!U$6:U$35,$D21),"0")&amp;"), ","")</f>
        <v/>
      </c>
      <c r="AB21" s="247" t="str">
        <f>IF((COUNTIF('MS-Sang'!V$6:V$35,$D21)+COUNTIF('MS-Chieu'!V$6:V$35,$D21))&gt;0,AB$6&amp;" ("&amp;TEXT(COUNTIF('MS-Sang'!V$6:V$35,$D21)+COUNTIF('MS-Chieu'!V$6:V$35,$D21),"0")&amp;"), ","")</f>
        <v/>
      </c>
      <c r="AC21" s="247" t="str">
        <f>IF((COUNTIF('MS-Sang'!W$6:W$35,$D21)+COUNTIF('MS-Chieu'!W$6:W$35,$D21))&gt;0,AC$6&amp;" ("&amp;TEXT(COUNTIF('MS-Sang'!W$6:W$35,$D21)+COUNTIF('MS-Chieu'!W$6:W$35,$D21),"0")&amp;"), ","")</f>
        <v/>
      </c>
      <c r="AD21" s="247" t="str">
        <f>IF((COUNTIF('MS-Sang'!X$6:X$35,$D21)+COUNTIF('MS-Chieu'!X$6:X$35,$D21))&gt;0,AD$6&amp;" ("&amp;TEXT(COUNTIF('MS-Sang'!X$6:X$35,$D21)+COUNTIF('MS-Chieu'!X$6:X$35,$D21),"0")&amp;"), ","")</f>
        <v/>
      </c>
      <c r="AE21" s="247" t="str">
        <f>IF((COUNTIF('MS-Sang'!Y$6:Y$35,$D21)+COUNTIF('MS-Chieu'!Y$6:Y$35,$D21))&gt;0,AE$6&amp;" ("&amp;TEXT(COUNTIF('MS-Sang'!Y$6:Y$35,$D21)+COUNTIF('MS-Chieu'!Y$6:Y$35,$D21),"0")&amp;"), ","")</f>
        <v/>
      </c>
      <c r="AF21" s="247" t="str">
        <f>IF((COUNTIF('MS-Sang'!Z$6:Z$35,$D21)+COUNTIF('MS-Chieu'!Z$6:Z$35,$D21))&gt;0,AF$6&amp;" ("&amp;TEXT(COUNTIF('MS-Sang'!Z$6:Z$35,$D21)+COUNTIF('MS-Chieu'!Z$6:Z$35,$D21),"0")&amp;"), ","")</f>
        <v/>
      </c>
      <c r="AG21" s="247" t="str">
        <f>IF((COUNTIF('MS-Sang'!AA$6:AA$35,$D21)+COUNTIF('MS-Chieu'!AA$6:AA$35,$D21))&gt;0,AG$6&amp;" ("&amp;TEXT(COUNTIF('MS-Sang'!AA$6:AA$35,$D21)+COUNTIF('MS-Chieu'!AA$6:AA$35,$D21),"0")&amp;"), ","")</f>
        <v/>
      </c>
      <c r="AH21" s="247" t="str">
        <f>IF((COUNTIF('MS-Sang'!AB$6:AB$35,$D21)+COUNTIF('MS-Chieu'!AB$6:AB$35,$D21))&gt;0,AH$6&amp;" ("&amp;TEXT(COUNTIF('MS-Sang'!AB$6:AB$35,$D21)+COUNTIF('MS-Chieu'!AB$6:AB$35,$D21),"0")&amp;"), ","")</f>
        <v/>
      </c>
      <c r="AI21" s="247" t="str">
        <f>IF((COUNTIF('MS-Sang'!AC$6:AC$35,$D21)+COUNTIF('MS-Chieu'!AC$6:AC$35,$D21))&gt;0,AI$6&amp;" ("&amp;TEXT(COUNTIF('MS-Sang'!AC$6:AC$35,$D21)+COUNTIF('MS-Chieu'!AC$6:AC$35,$D21),"0")&amp;"), ","")</f>
        <v/>
      </c>
      <c r="AJ21" s="247" t="str">
        <f>IF((COUNTIF('MS-Sang'!AD$6:AD$35,$D21)+COUNTIF('MS-Chieu'!AD$6:AD$35,$D21))&gt;0,AJ$6&amp;" ("&amp;TEXT(COUNTIF('MS-Sang'!AD$6:AD$35,$D21)+COUNTIF('MS-Chieu'!AD$6:AD$35,$D21),"0")&amp;"), ","")</f>
        <v/>
      </c>
      <c r="AK21" s="247" t="str">
        <f>IF((COUNTIF('MS-Sang'!AE$6:AE$35,$D21)+COUNTIF('MS-Chieu'!AE$6:AE$35,$D21))&gt;0,AK$6&amp;" ("&amp;TEXT(COUNTIF('MS-Sang'!AE$6:AE$35,$D21)+COUNTIF('MS-Chieu'!AE$6:AE$35,$D21),"0")&amp;"), ","")</f>
        <v/>
      </c>
      <c r="AL21" s="247" t="str">
        <f>IF((COUNTIF('MS-Sang'!AF$6:AF$35,$D21)+COUNTIF('MS-Chieu'!AF$6:AF$35,$D21))&gt;0,AL$6&amp;" ("&amp;TEXT(COUNTIF('MS-Sang'!AF$6:AF$35,$D21)+COUNTIF('MS-Chieu'!AF$6:AF$35,$D21),"0")&amp;"), ","")</f>
        <v/>
      </c>
      <c r="AM21" s="247" t="str">
        <f>IF((COUNTIF('MS-Sang'!AG$6:AG$35,$D21)+COUNTIF('MS-Chieu'!AG$6:AG$35,$D21))&gt;0,AM$6&amp;" ("&amp;TEXT(COUNTIF('MS-Sang'!AG$6:AG$35,$D21)+COUNTIF('MS-Chieu'!AG$6:AG$35,$D21),"0")&amp;"), ","")</f>
        <v/>
      </c>
      <c r="AN21" s="247" t="str">
        <f>IF((COUNTIF('MS-Sang'!AH$6:AH$35,$D21)+COUNTIF('MS-Chieu'!AH$6:AH$35,$D21))&gt;0,AN$6&amp;" ("&amp;TEXT(COUNTIF('MS-Sang'!AH$6:AH$35,$D21)+COUNTIF('MS-Chieu'!AH$6:AH$35,$D21),"0")&amp;"), ","")</f>
        <v/>
      </c>
      <c r="AO21" s="247" t="str">
        <f>IF((COUNTIF('MS-Sang'!AI$6:AI$35,$D21)+COUNTIF('MS-Chieu'!AI$6:AI$35,$D21))&gt;0,AO$6&amp;" ("&amp;TEXT(COUNTIF('MS-Sang'!AI$6:AI$35,$D21)+COUNTIF('MS-Chieu'!AI$6:AI$35,$D21),"0")&amp;"), ","")</f>
        <v/>
      </c>
      <c r="AP21" s="247" t="str">
        <f>IF((COUNTIF('MS-Sang'!AJ$6:AJ$35,$D21)+COUNTIF('MS-Chieu'!AJ$6:AJ$35,$D21))&gt;0,AP$6&amp;" ("&amp;TEXT(COUNTIF('MS-Sang'!AJ$6:AJ$35,$D21)+COUNTIF('MS-Chieu'!AJ$6:AJ$35,$D21),"0")&amp;"), ","")</f>
        <v/>
      </c>
      <c r="AQ21" s="247" t="str">
        <f>IF((COUNTIF('MS-Sang'!AK$6:AK$35,$D21)+COUNTIF('MS-Chieu'!AK$6:AK$35,$D21))&gt;0,AQ$6&amp;" ("&amp;TEXT(COUNTIF('MS-Sang'!AK$6:AK$35,$D21)+COUNTIF('MS-Chieu'!AK$6:AK$35,$D21),"0")&amp;"), ","")</f>
        <v/>
      </c>
      <c r="AR21" s="247" t="str">
        <f>IF((COUNTIF('MS-Sang'!AL$6:AL$35,$D21)+COUNTIF('MS-Chieu'!AL$6:AL$35,$D21))&gt;0,AR$6&amp;" ("&amp;TEXT(COUNTIF('MS-Sang'!AL$6:AL$35,$D21)+COUNTIF('MS-Chieu'!AL$6:AL$35,$D21),"0")&amp;"), ","")</f>
        <v/>
      </c>
      <c r="AS21" s="247" t="str">
        <f>IF((COUNTIF('MS-Sang'!AM$6:AM$35,$D21)+COUNTIF('MS-Chieu'!AM$6:AM$35,$D21))&gt;0,AS$6&amp;" ("&amp;TEXT(COUNTIF('MS-Sang'!AM$6:AM$35,$D21)+COUNTIF('MS-Chieu'!AM$6:AM$35,$D21),"0")&amp;"), ","")</f>
        <v/>
      </c>
    </row>
    <row r="22" spans="1:45" s="231" customFormat="1" ht="18.75" x14ac:dyDescent="0.2">
      <c r="A22" s="245">
        <f t="shared" si="0"/>
        <v>15</v>
      </c>
      <c r="B22" s="246" t="str">
        <f>'MS1'!L16</f>
        <v>Nguyễn Xuân Hòa</v>
      </c>
      <c r="C22" s="246" t="str">
        <f>'MS1'!E16</f>
        <v>Hóa</v>
      </c>
      <c r="D22" s="240" t="str">
        <f>'MS1'!B16</f>
        <v>H2</v>
      </c>
      <c r="E22" s="246" t="str">
        <f>'MS1'!N16</f>
        <v/>
      </c>
      <c r="F22" s="247" t="str">
        <f t="shared" si="1"/>
        <v xml:space="preserve">10A5 (4), 10A11 (2), 11A1 (3), 11A6 (3), 11A8 (2), 11A10 (2), </v>
      </c>
      <c r="G22" s="248">
        <f>COUNTIF('MS-Sang'!$C$6:$AI$35,PCGD!$D22)+COUNTIF('MS-Chieu'!$C$6:$AI$35,PCGD!$D22)</f>
        <v>16</v>
      </c>
      <c r="H22" s="247" t="str">
        <f t="shared" si="2"/>
        <v xml:space="preserve">11A6 (3), 11A8 (2), 11A10 (2), </v>
      </c>
      <c r="I22" s="247" t="str">
        <f>IF((COUNTIF('MS-Sang'!C$6:C$35,$D22)+COUNTIF('MS-Chieu'!C$6:C$35,$D22))&gt;0,I$6&amp;" ("&amp;TEXT(COUNTIF('MS-Sang'!C$6:C$35,$D22)+COUNTIF('MS-Chieu'!C$6:C$35,$D22),"0")&amp;"), ","")</f>
        <v/>
      </c>
      <c r="J22" s="247" t="str">
        <f>IF((COUNTIF('MS-Sang'!D$6:D$35,$D22)+COUNTIF('MS-Chieu'!D$6:D$35,$D22))&gt;0,J$6&amp;" ("&amp;TEXT(COUNTIF('MS-Sang'!D$6:D$35,$D22)+COUNTIF('MS-Chieu'!D$6:D$35,$D22),"0")&amp;"), ","")</f>
        <v/>
      </c>
      <c r="K22" s="247" t="str">
        <f>IF((COUNTIF('MS-Sang'!E$6:E$35,$D22)+COUNTIF('MS-Chieu'!E$6:E$35,$D22))&gt;0,K$6&amp;" ("&amp;TEXT(COUNTIF('MS-Sang'!E$6:E$35,$D22)+COUNTIF('MS-Chieu'!E$6:E$35,$D22),"0")&amp;"), ","")</f>
        <v/>
      </c>
      <c r="L22" s="247" t="str">
        <f>IF((COUNTIF('MS-Sang'!F$6:F$35,$D22)+COUNTIF('MS-Chieu'!F$6:F$35,$D22))&gt;0,L$6&amp;" ("&amp;TEXT(COUNTIF('MS-Sang'!F$6:F$35,$D22)+COUNTIF('MS-Chieu'!F$6:F$35,$D22),"0")&amp;"), ","")</f>
        <v/>
      </c>
      <c r="M22" s="247" t="str">
        <f>IF((COUNTIF('MS-Sang'!G$6:G$35,$D22)+COUNTIF('MS-Chieu'!G$6:G$35,$D22))&gt;0,M$6&amp;" ("&amp;TEXT(COUNTIF('MS-Sang'!G$6:G$35,$D22)+COUNTIF('MS-Chieu'!G$6:G$35,$D22),"0")&amp;"), ","")</f>
        <v xml:space="preserve">10A5 (4), </v>
      </c>
      <c r="N22" s="247" t="str">
        <f>IF((COUNTIF('MS-Sang'!H$6:H$35,$D22)+COUNTIF('MS-Chieu'!H$6:H$35,$D22))&gt;0,N$6&amp;" ("&amp;TEXT(COUNTIF('MS-Sang'!H$6:H$35,$D22)+COUNTIF('MS-Chieu'!H$6:H$35,$D22),"0")&amp;"), ","")</f>
        <v/>
      </c>
      <c r="O22" s="247" t="str">
        <f>IF((COUNTIF('MS-Sang'!I$6:I$35,$D22)+COUNTIF('MS-Chieu'!I$6:I$35,$D22))&gt;0,O$6&amp;" ("&amp;TEXT(COUNTIF('MS-Sang'!I$6:I$35,$D22)+COUNTIF('MS-Chieu'!I$6:I$35,$D22),"0")&amp;"), ","")</f>
        <v/>
      </c>
      <c r="P22" s="247" t="str">
        <f>IF((COUNTIF('MS-Sang'!J$6:J$35,$D22)+COUNTIF('MS-Chieu'!J$6:J$35,$D22))&gt;0,P$6&amp;" ("&amp;TEXT(COUNTIF('MS-Sang'!J$6:J$35,$D22)+COUNTIF('MS-Chieu'!J$6:J$35,$D22),"0")&amp;"), ","")</f>
        <v/>
      </c>
      <c r="Q22" s="247" t="str">
        <f>IF((COUNTIF('MS-Sang'!K$6:K$35,$D22)+COUNTIF('MS-Chieu'!K$6:K$35,$D22))&gt;0,Q$6&amp;" ("&amp;TEXT(COUNTIF('MS-Sang'!K$6:K$35,$D22)+COUNTIF('MS-Chieu'!K$6:K$35,$D22),"0")&amp;"), ","")</f>
        <v/>
      </c>
      <c r="R22" s="247" t="str">
        <f>IF((COUNTIF('MS-Sang'!L$6:L$35,$D22)+COUNTIF('MS-Chieu'!L$6:L$35,$D22))&gt;0,R$6&amp;" ("&amp;TEXT(COUNTIF('MS-Sang'!L$6:L$35,$D22)+COUNTIF('MS-Chieu'!L$6:L$35,$D22),"0")&amp;"), ","")</f>
        <v/>
      </c>
      <c r="S22" s="247" t="str">
        <f>IF((COUNTIF('MS-Sang'!M$6:M$35,$D22)+COUNTIF('MS-Chieu'!M$6:M$35,$D22))&gt;0,S$6&amp;" ("&amp;TEXT(COUNTIF('MS-Sang'!M$6:M$35,$D22)+COUNTIF('MS-Chieu'!M$6:M$35,$D22),"0")&amp;"), ","")</f>
        <v xml:space="preserve">10A11 (2), </v>
      </c>
      <c r="T22" s="247" t="str">
        <f>IF((COUNTIF('MS-Sang'!N$6:N$35,$D22)+COUNTIF('MS-Chieu'!N$6:N$35,$D22))&gt;0,T$6&amp;" ("&amp;TEXT(COUNTIF('MS-Sang'!N$6:N$35,$D22)+COUNTIF('MS-Chieu'!N$6:N$35,$D22),"0")&amp;"), ","")</f>
        <v xml:space="preserve">11A1 (3), </v>
      </c>
      <c r="U22" s="247" t="str">
        <f>IF((COUNTIF('MS-Sang'!O$6:O$35,$D22)+COUNTIF('MS-Chieu'!O$6:O$35,$D22))&gt;0,U$6&amp;" ("&amp;TEXT(COUNTIF('MS-Sang'!O$6:O$35,$D22)+COUNTIF('MS-Chieu'!O$6:O$35,$D22),"0")&amp;"), ","")</f>
        <v/>
      </c>
      <c r="V22" s="247" t="str">
        <f>IF((COUNTIF('MS-Sang'!P$6:P$35,$D22)+COUNTIF('MS-Chieu'!P$6:P$35,$D22))&gt;0,V$6&amp;" ("&amp;TEXT(COUNTIF('MS-Sang'!P$6:P$35,$D22)+COUNTIF('MS-Chieu'!P$6:P$35,$D22),"0")&amp;"), ","")</f>
        <v/>
      </c>
      <c r="W22" s="247" t="str">
        <f>IF((COUNTIF('MS-Sang'!Q$6:Q$35,$D22)+COUNTIF('MS-Chieu'!Q$6:Q$35,$D22))&gt;0,W$6&amp;" ("&amp;TEXT(COUNTIF('MS-Sang'!Q$6:Q$35,$D22)+COUNTIF('MS-Chieu'!Q$6:Q$35,$D22),"0")&amp;"), ","")</f>
        <v/>
      </c>
      <c r="X22" s="247" t="str">
        <f>IF((COUNTIF('MS-Sang'!R$6:R$35,$D22)+COUNTIF('MS-Chieu'!R$6:R$35,$D22))&gt;0,X$6&amp;" ("&amp;TEXT(COUNTIF('MS-Sang'!R$6:R$35,$D22)+COUNTIF('MS-Chieu'!R$6:R$35,$D22),"0")&amp;"), ","")</f>
        <v/>
      </c>
      <c r="Y22" s="247" t="str">
        <f>IF((COUNTIF('MS-Sang'!S$6:S$35,$D22)+COUNTIF('MS-Chieu'!S$6:S$35,$D22))&gt;0,Y$6&amp;" ("&amp;TEXT(COUNTIF('MS-Sang'!S$6:S$35,$D22)+COUNTIF('MS-Chieu'!S$6:S$35,$D22),"0")&amp;"), ","")</f>
        <v xml:space="preserve">11A6 (3), </v>
      </c>
      <c r="Z22" s="247" t="str">
        <f>IF((COUNTIF('MS-Sang'!T$6:T$35,$D22)+COUNTIF('MS-Chieu'!T$6:T$35,$D22))&gt;0,Z$6&amp;" ("&amp;TEXT(COUNTIF('MS-Sang'!T$6:T$35,$D22)+COUNTIF('MS-Chieu'!T$6:T$35,$D22),"0")&amp;"), ","")</f>
        <v/>
      </c>
      <c r="AA22" s="247" t="str">
        <f>IF((COUNTIF('MS-Sang'!U$6:U$35,$D22)+COUNTIF('MS-Chieu'!U$6:U$35,$D22))&gt;0,AA$6&amp;" ("&amp;TEXT(COUNTIF('MS-Sang'!U$6:U$35,$D22)+COUNTIF('MS-Chieu'!U$6:U$35,$D22),"0")&amp;"), ","")</f>
        <v xml:space="preserve">11A8 (2), </v>
      </c>
      <c r="AB22" s="247" t="str">
        <f>IF((COUNTIF('MS-Sang'!V$6:V$35,$D22)+COUNTIF('MS-Chieu'!V$6:V$35,$D22))&gt;0,AB$6&amp;" ("&amp;TEXT(COUNTIF('MS-Sang'!V$6:V$35,$D22)+COUNTIF('MS-Chieu'!V$6:V$35,$D22),"0")&amp;"), ","")</f>
        <v/>
      </c>
      <c r="AC22" s="247" t="str">
        <f>IF((COUNTIF('MS-Sang'!W$6:W$35,$D22)+COUNTIF('MS-Chieu'!W$6:W$35,$D22))&gt;0,AC$6&amp;" ("&amp;TEXT(COUNTIF('MS-Sang'!W$6:W$35,$D22)+COUNTIF('MS-Chieu'!W$6:W$35,$D22),"0")&amp;"), ","")</f>
        <v xml:space="preserve">11A10 (2), </v>
      </c>
      <c r="AD22" s="247" t="str">
        <f>IF((COUNTIF('MS-Sang'!X$6:X$35,$D22)+COUNTIF('MS-Chieu'!X$6:X$35,$D22))&gt;0,AD$6&amp;" ("&amp;TEXT(COUNTIF('MS-Sang'!X$6:X$35,$D22)+COUNTIF('MS-Chieu'!X$6:X$35,$D22),"0")&amp;"), ","")</f>
        <v/>
      </c>
      <c r="AE22" s="247" t="str">
        <f>IF((COUNTIF('MS-Sang'!Y$6:Y$35,$D22)+COUNTIF('MS-Chieu'!Y$6:Y$35,$D22))&gt;0,AE$6&amp;" ("&amp;TEXT(COUNTIF('MS-Sang'!Y$6:Y$35,$D22)+COUNTIF('MS-Chieu'!Y$6:Y$35,$D22),"0")&amp;"), ","")</f>
        <v/>
      </c>
      <c r="AF22" s="247" t="str">
        <f>IF((COUNTIF('MS-Sang'!Z$6:Z$35,$D22)+COUNTIF('MS-Chieu'!Z$6:Z$35,$D22))&gt;0,AF$6&amp;" ("&amp;TEXT(COUNTIF('MS-Sang'!Z$6:Z$35,$D22)+COUNTIF('MS-Chieu'!Z$6:Z$35,$D22),"0")&amp;"), ","")</f>
        <v/>
      </c>
      <c r="AG22" s="247" t="str">
        <f>IF((COUNTIF('MS-Sang'!AA$6:AA$35,$D22)+COUNTIF('MS-Chieu'!AA$6:AA$35,$D22))&gt;0,AG$6&amp;" ("&amp;TEXT(COUNTIF('MS-Sang'!AA$6:AA$35,$D22)+COUNTIF('MS-Chieu'!AA$6:AA$35,$D22),"0")&amp;"), ","")</f>
        <v/>
      </c>
      <c r="AH22" s="247" t="str">
        <f>IF((COUNTIF('MS-Sang'!AB$6:AB$35,$D22)+COUNTIF('MS-Chieu'!AB$6:AB$35,$D22))&gt;0,AH$6&amp;" ("&amp;TEXT(COUNTIF('MS-Sang'!AB$6:AB$35,$D22)+COUNTIF('MS-Chieu'!AB$6:AB$35,$D22),"0")&amp;"), ","")</f>
        <v/>
      </c>
      <c r="AI22" s="247" t="str">
        <f>IF((COUNTIF('MS-Sang'!AC$6:AC$35,$D22)+COUNTIF('MS-Chieu'!AC$6:AC$35,$D22))&gt;0,AI$6&amp;" ("&amp;TEXT(COUNTIF('MS-Sang'!AC$6:AC$35,$D22)+COUNTIF('MS-Chieu'!AC$6:AC$35,$D22),"0")&amp;"), ","")</f>
        <v/>
      </c>
      <c r="AJ22" s="247" t="str">
        <f>IF((COUNTIF('MS-Sang'!AD$6:AD$35,$D22)+COUNTIF('MS-Chieu'!AD$6:AD$35,$D22))&gt;0,AJ$6&amp;" ("&amp;TEXT(COUNTIF('MS-Sang'!AD$6:AD$35,$D22)+COUNTIF('MS-Chieu'!AD$6:AD$35,$D22),"0")&amp;"), ","")</f>
        <v/>
      </c>
      <c r="AK22" s="247" t="str">
        <f>IF((COUNTIF('MS-Sang'!AE$6:AE$35,$D22)+COUNTIF('MS-Chieu'!AE$6:AE$35,$D22))&gt;0,AK$6&amp;" ("&amp;TEXT(COUNTIF('MS-Sang'!AE$6:AE$35,$D22)+COUNTIF('MS-Chieu'!AE$6:AE$35,$D22),"0")&amp;"), ","")</f>
        <v/>
      </c>
      <c r="AL22" s="247" t="str">
        <f>IF((COUNTIF('MS-Sang'!AF$6:AF$35,$D22)+COUNTIF('MS-Chieu'!AF$6:AF$35,$D22))&gt;0,AL$6&amp;" ("&amp;TEXT(COUNTIF('MS-Sang'!AF$6:AF$35,$D22)+COUNTIF('MS-Chieu'!AF$6:AF$35,$D22),"0")&amp;"), ","")</f>
        <v/>
      </c>
      <c r="AM22" s="247" t="str">
        <f>IF((COUNTIF('MS-Sang'!AG$6:AG$35,$D22)+COUNTIF('MS-Chieu'!AG$6:AG$35,$D22))&gt;0,AM$6&amp;" ("&amp;TEXT(COUNTIF('MS-Sang'!AG$6:AG$35,$D22)+COUNTIF('MS-Chieu'!AG$6:AG$35,$D22),"0")&amp;"), ","")</f>
        <v/>
      </c>
      <c r="AN22" s="247" t="str">
        <f>IF((COUNTIF('MS-Sang'!AH$6:AH$35,$D22)+COUNTIF('MS-Chieu'!AH$6:AH$35,$D22))&gt;0,AN$6&amp;" ("&amp;TEXT(COUNTIF('MS-Sang'!AH$6:AH$35,$D22)+COUNTIF('MS-Chieu'!AH$6:AH$35,$D22),"0")&amp;"), ","")</f>
        <v/>
      </c>
      <c r="AO22" s="247" t="str">
        <f>IF((COUNTIF('MS-Sang'!AI$6:AI$35,$D22)+COUNTIF('MS-Chieu'!AI$6:AI$35,$D22))&gt;0,AO$6&amp;" ("&amp;TEXT(COUNTIF('MS-Sang'!AI$6:AI$35,$D22)+COUNTIF('MS-Chieu'!AI$6:AI$35,$D22),"0")&amp;"), ","")</f>
        <v/>
      </c>
      <c r="AP22" s="247" t="str">
        <f>IF((COUNTIF('MS-Sang'!AJ$6:AJ$35,$D22)+COUNTIF('MS-Chieu'!AJ$6:AJ$35,$D22))&gt;0,AP$6&amp;" ("&amp;TEXT(COUNTIF('MS-Sang'!AJ$6:AJ$35,$D22)+COUNTIF('MS-Chieu'!AJ$6:AJ$35,$D22),"0")&amp;"), ","")</f>
        <v/>
      </c>
      <c r="AQ22" s="247" t="str">
        <f>IF((COUNTIF('MS-Sang'!AK$6:AK$35,$D22)+COUNTIF('MS-Chieu'!AK$6:AK$35,$D22))&gt;0,AQ$6&amp;" ("&amp;TEXT(COUNTIF('MS-Sang'!AK$6:AK$35,$D22)+COUNTIF('MS-Chieu'!AK$6:AK$35,$D22),"0")&amp;"), ","")</f>
        <v/>
      </c>
      <c r="AR22" s="247" t="str">
        <f>IF((COUNTIF('MS-Sang'!AL$6:AL$35,$D22)+COUNTIF('MS-Chieu'!AL$6:AL$35,$D22))&gt;0,AR$6&amp;" ("&amp;TEXT(COUNTIF('MS-Sang'!AL$6:AL$35,$D22)+COUNTIF('MS-Chieu'!AL$6:AL$35,$D22),"0")&amp;"), ","")</f>
        <v/>
      </c>
      <c r="AS22" s="247" t="str">
        <f>IF((COUNTIF('MS-Sang'!AM$6:AM$35,$D22)+COUNTIF('MS-Chieu'!AM$6:AM$35,$D22))&gt;0,AS$6&amp;" ("&amp;TEXT(COUNTIF('MS-Sang'!AM$6:AM$35,$D22)+COUNTIF('MS-Chieu'!AM$6:AM$35,$D22),"0")&amp;"), ","")</f>
        <v/>
      </c>
    </row>
    <row r="23" spans="1:45" s="231" customFormat="1" ht="18.75" x14ac:dyDescent="0.2">
      <c r="A23" s="245">
        <f t="shared" si="0"/>
        <v>16</v>
      </c>
      <c r="B23" s="246" t="str">
        <f>'MS1'!L17</f>
        <v>Hoàng Minh Thành</v>
      </c>
      <c r="C23" s="246" t="str">
        <f>'MS1'!E17</f>
        <v>Hóa</v>
      </c>
      <c r="D23" s="240" t="str">
        <f>'MS1'!B17</f>
        <v>H3</v>
      </c>
      <c r="E23" s="246" t="str">
        <f>'MS1'!N17</f>
        <v>10A4</v>
      </c>
      <c r="F23" s="247" t="str">
        <f t="shared" si="1"/>
        <v xml:space="preserve">10A1 (3), 10A4 (5), 10A9 (2), 11A2 (2), 11A4 (2), </v>
      </c>
      <c r="G23" s="248">
        <f>COUNTIF('MS-Sang'!$C$6:$AI$35,PCGD!$D23)+COUNTIF('MS-Chieu'!$C$6:$AI$35,PCGD!$D23)</f>
        <v>14</v>
      </c>
      <c r="H23" s="247" t="str">
        <f t="shared" si="2"/>
        <v/>
      </c>
      <c r="I23" s="247" t="str">
        <f>IF((COUNTIF('MS-Sang'!C$6:C$35,$D23)+COUNTIF('MS-Chieu'!C$6:C$35,$D23))&gt;0,I$6&amp;" ("&amp;TEXT(COUNTIF('MS-Sang'!C$6:C$35,$D23)+COUNTIF('MS-Chieu'!C$6:C$35,$D23),"0")&amp;"), ","")</f>
        <v xml:space="preserve">10A1 (3), </v>
      </c>
      <c r="J23" s="247" t="str">
        <f>IF((COUNTIF('MS-Sang'!D$6:D$35,$D23)+COUNTIF('MS-Chieu'!D$6:D$35,$D23))&gt;0,J$6&amp;" ("&amp;TEXT(COUNTIF('MS-Sang'!D$6:D$35,$D23)+COUNTIF('MS-Chieu'!D$6:D$35,$D23),"0")&amp;"), ","")</f>
        <v/>
      </c>
      <c r="K23" s="247" t="str">
        <f>IF((COUNTIF('MS-Sang'!E$6:E$35,$D23)+COUNTIF('MS-Chieu'!E$6:E$35,$D23))&gt;0,K$6&amp;" ("&amp;TEXT(COUNTIF('MS-Sang'!E$6:E$35,$D23)+COUNTIF('MS-Chieu'!E$6:E$35,$D23),"0")&amp;"), ","")</f>
        <v/>
      </c>
      <c r="L23" s="247" t="str">
        <f>IF((COUNTIF('MS-Sang'!F$6:F$35,$D23)+COUNTIF('MS-Chieu'!F$6:F$35,$D23))&gt;0,L$6&amp;" ("&amp;TEXT(COUNTIF('MS-Sang'!F$6:F$35,$D23)+COUNTIF('MS-Chieu'!F$6:F$35,$D23),"0")&amp;"), ","")</f>
        <v xml:space="preserve">10A4 (5), </v>
      </c>
      <c r="M23" s="247" t="str">
        <f>IF((COUNTIF('MS-Sang'!G$6:G$35,$D23)+COUNTIF('MS-Chieu'!G$6:G$35,$D23))&gt;0,M$6&amp;" ("&amp;TEXT(COUNTIF('MS-Sang'!G$6:G$35,$D23)+COUNTIF('MS-Chieu'!G$6:G$35,$D23),"0")&amp;"), ","")</f>
        <v/>
      </c>
      <c r="N23" s="247" t="str">
        <f>IF((COUNTIF('MS-Sang'!H$6:H$35,$D23)+COUNTIF('MS-Chieu'!H$6:H$35,$D23))&gt;0,N$6&amp;" ("&amp;TEXT(COUNTIF('MS-Sang'!H$6:H$35,$D23)+COUNTIF('MS-Chieu'!H$6:H$35,$D23),"0")&amp;"), ","")</f>
        <v/>
      </c>
      <c r="O23" s="247" t="str">
        <f>IF((COUNTIF('MS-Sang'!I$6:I$35,$D23)+COUNTIF('MS-Chieu'!I$6:I$35,$D23))&gt;0,O$6&amp;" ("&amp;TEXT(COUNTIF('MS-Sang'!I$6:I$35,$D23)+COUNTIF('MS-Chieu'!I$6:I$35,$D23),"0")&amp;"), ","")</f>
        <v/>
      </c>
      <c r="P23" s="247" t="str">
        <f>IF((COUNTIF('MS-Sang'!J$6:J$35,$D23)+COUNTIF('MS-Chieu'!J$6:J$35,$D23))&gt;0,P$6&amp;" ("&amp;TEXT(COUNTIF('MS-Sang'!J$6:J$35,$D23)+COUNTIF('MS-Chieu'!J$6:J$35,$D23),"0")&amp;"), ","")</f>
        <v/>
      </c>
      <c r="Q23" s="247" t="str">
        <f>IF((COUNTIF('MS-Sang'!K$6:K$35,$D23)+COUNTIF('MS-Chieu'!K$6:K$35,$D23))&gt;0,Q$6&amp;" ("&amp;TEXT(COUNTIF('MS-Sang'!K$6:K$35,$D23)+COUNTIF('MS-Chieu'!K$6:K$35,$D23),"0")&amp;"), ","")</f>
        <v xml:space="preserve">10A9 (2), </v>
      </c>
      <c r="R23" s="247" t="str">
        <f>IF((COUNTIF('MS-Sang'!L$6:L$35,$D23)+COUNTIF('MS-Chieu'!L$6:L$35,$D23))&gt;0,R$6&amp;" ("&amp;TEXT(COUNTIF('MS-Sang'!L$6:L$35,$D23)+COUNTIF('MS-Chieu'!L$6:L$35,$D23),"0")&amp;"), ","")</f>
        <v/>
      </c>
      <c r="S23" s="247" t="str">
        <f>IF((COUNTIF('MS-Sang'!M$6:M$35,$D23)+COUNTIF('MS-Chieu'!M$6:M$35,$D23))&gt;0,S$6&amp;" ("&amp;TEXT(COUNTIF('MS-Sang'!M$6:M$35,$D23)+COUNTIF('MS-Chieu'!M$6:M$35,$D23),"0")&amp;"), ","")</f>
        <v/>
      </c>
      <c r="T23" s="247" t="str">
        <f>IF((COUNTIF('MS-Sang'!N$6:N$35,$D23)+COUNTIF('MS-Chieu'!N$6:N$35,$D23))&gt;0,T$6&amp;" ("&amp;TEXT(COUNTIF('MS-Sang'!N$6:N$35,$D23)+COUNTIF('MS-Chieu'!N$6:N$35,$D23),"0")&amp;"), ","")</f>
        <v/>
      </c>
      <c r="U23" s="247" t="str">
        <f>IF((COUNTIF('MS-Sang'!O$6:O$35,$D23)+COUNTIF('MS-Chieu'!O$6:O$35,$D23))&gt;0,U$6&amp;" ("&amp;TEXT(COUNTIF('MS-Sang'!O$6:O$35,$D23)+COUNTIF('MS-Chieu'!O$6:O$35,$D23),"0")&amp;"), ","")</f>
        <v xml:space="preserve">11A2 (2), </v>
      </c>
      <c r="V23" s="247" t="str">
        <f>IF((COUNTIF('MS-Sang'!P$6:P$35,$D23)+COUNTIF('MS-Chieu'!P$6:P$35,$D23))&gt;0,V$6&amp;" ("&amp;TEXT(COUNTIF('MS-Sang'!P$6:P$35,$D23)+COUNTIF('MS-Chieu'!P$6:P$35,$D23),"0")&amp;"), ","")</f>
        <v/>
      </c>
      <c r="W23" s="247" t="str">
        <f>IF((COUNTIF('MS-Sang'!Q$6:Q$35,$D23)+COUNTIF('MS-Chieu'!Q$6:Q$35,$D23))&gt;0,W$6&amp;" ("&amp;TEXT(COUNTIF('MS-Sang'!Q$6:Q$35,$D23)+COUNTIF('MS-Chieu'!Q$6:Q$35,$D23),"0")&amp;"), ","")</f>
        <v xml:space="preserve">11A4 (2), </v>
      </c>
      <c r="X23" s="247" t="str">
        <f>IF((COUNTIF('MS-Sang'!R$6:R$35,$D23)+COUNTIF('MS-Chieu'!R$6:R$35,$D23))&gt;0,X$6&amp;" ("&amp;TEXT(COUNTIF('MS-Sang'!R$6:R$35,$D23)+COUNTIF('MS-Chieu'!R$6:R$35,$D23),"0")&amp;"), ","")</f>
        <v/>
      </c>
      <c r="Y23" s="247" t="str">
        <f>IF((COUNTIF('MS-Sang'!S$6:S$35,$D23)+COUNTIF('MS-Chieu'!S$6:S$35,$D23))&gt;0,Y$6&amp;" ("&amp;TEXT(COUNTIF('MS-Sang'!S$6:S$35,$D23)+COUNTIF('MS-Chieu'!S$6:S$35,$D23),"0")&amp;"), ","")</f>
        <v/>
      </c>
      <c r="Z23" s="247" t="str">
        <f>IF((COUNTIF('MS-Sang'!T$6:T$35,$D23)+COUNTIF('MS-Chieu'!T$6:T$35,$D23))&gt;0,Z$6&amp;" ("&amp;TEXT(COUNTIF('MS-Sang'!T$6:T$35,$D23)+COUNTIF('MS-Chieu'!T$6:T$35,$D23),"0")&amp;"), ","")</f>
        <v/>
      </c>
      <c r="AA23" s="247" t="str">
        <f>IF((COUNTIF('MS-Sang'!U$6:U$35,$D23)+COUNTIF('MS-Chieu'!U$6:U$35,$D23))&gt;0,AA$6&amp;" ("&amp;TEXT(COUNTIF('MS-Sang'!U$6:U$35,$D23)+COUNTIF('MS-Chieu'!U$6:U$35,$D23),"0")&amp;"), ","")</f>
        <v/>
      </c>
      <c r="AB23" s="247" t="str">
        <f>IF((COUNTIF('MS-Sang'!V$6:V$35,$D23)+COUNTIF('MS-Chieu'!V$6:V$35,$D23))&gt;0,AB$6&amp;" ("&amp;TEXT(COUNTIF('MS-Sang'!V$6:V$35,$D23)+COUNTIF('MS-Chieu'!V$6:V$35,$D23),"0")&amp;"), ","")</f>
        <v/>
      </c>
      <c r="AC23" s="247" t="str">
        <f>IF((COUNTIF('MS-Sang'!W$6:W$35,$D23)+COUNTIF('MS-Chieu'!W$6:W$35,$D23))&gt;0,AC$6&amp;" ("&amp;TEXT(COUNTIF('MS-Sang'!W$6:W$35,$D23)+COUNTIF('MS-Chieu'!W$6:W$35,$D23),"0")&amp;"), ","")</f>
        <v/>
      </c>
      <c r="AD23" s="247" t="str">
        <f>IF((COUNTIF('MS-Sang'!X$6:X$35,$D23)+COUNTIF('MS-Chieu'!X$6:X$35,$D23))&gt;0,AD$6&amp;" ("&amp;TEXT(COUNTIF('MS-Sang'!X$6:X$35,$D23)+COUNTIF('MS-Chieu'!X$6:X$35,$D23),"0")&amp;"), ","")</f>
        <v/>
      </c>
      <c r="AE23" s="247" t="str">
        <f>IF((COUNTIF('MS-Sang'!Y$6:Y$35,$D23)+COUNTIF('MS-Chieu'!Y$6:Y$35,$D23))&gt;0,AE$6&amp;" ("&amp;TEXT(COUNTIF('MS-Sang'!Y$6:Y$35,$D23)+COUNTIF('MS-Chieu'!Y$6:Y$35,$D23),"0")&amp;"), ","")</f>
        <v/>
      </c>
      <c r="AF23" s="247" t="str">
        <f>IF((COUNTIF('MS-Sang'!Z$6:Z$35,$D23)+COUNTIF('MS-Chieu'!Z$6:Z$35,$D23))&gt;0,AF$6&amp;" ("&amp;TEXT(COUNTIF('MS-Sang'!Z$6:Z$35,$D23)+COUNTIF('MS-Chieu'!Z$6:Z$35,$D23),"0")&amp;"), ","")</f>
        <v/>
      </c>
      <c r="AG23" s="247" t="str">
        <f>IF((COUNTIF('MS-Sang'!AA$6:AA$35,$D23)+COUNTIF('MS-Chieu'!AA$6:AA$35,$D23))&gt;0,AG$6&amp;" ("&amp;TEXT(COUNTIF('MS-Sang'!AA$6:AA$35,$D23)+COUNTIF('MS-Chieu'!AA$6:AA$35,$D23),"0")&amp;"), ","")</f>
        <v/>
      </c>
      <c r="AH23" s="247" t="str">
        <f>IF((COUNTIF('MS-Sang'!AB$6:AB$35,$D23)+COUNTIF('MS-Chieu'!AB$6:AB$35,$D23))&gt;0,AH$6&amp;" ("&amp;TEXT(COUNTIF('MS-Sang'!AB$6:AB$35,$D23)+COUNTIF('MS-Chieu'!AB$6:AB$35,$D23),"0")&amp;"), ","")</f>
        <v/>
      </c>
      <c r="AI23" s="247" t="str">
        <f>IF((COUNTIF('MS-Sang'!AC$6:AC$35,$D23)+COUNTIF('MS-Chieu'!AC$6:AC$35,$D23))&gt;0,AI$6&amp;" ("&amp;TEXT(COUNTIF('MS-Sang'!AC$6:AC$35,$D23)+COUNTIF('MS-Chieu'!AC$6:AC$35,$D23),"0")&amp;"), ","")</f>
        <v/>
      </c>
      <c r="AJ23" s="247" t="str">
        <f>IF((COUNTIF('MS-Sang'!AD$6:AD$35,$D23)+COUNTIF('MS-Chieu'!AD$6:AD$35,$D23))&gt;0,AJ$6&amp;" ("&amp;TEXT(COUNTIF('MS-Sang'!AD$6:AD$35,$D23)+COUNTIF('MS-Chieu'!AD$6:AD$35,$D23),"0")&amp;"), ","")</f>
        <v/>
      </c>
      <c r="AK23" s="247" t="str">
        <f>IF((COUNTIF('MS-Sang'!AE$6:AE$35,$D23)+COUNTIF('MS-Chieu'!AE$6:AE$35,$D23))&gt;0,AK$6&amp;" ("&amp;TEXT(COUNTIF('MS-Sang'!AE$6:AE$35,$D23)+COUNTIF('MS-Chieu'!AE$6:AE$35,$D23),"0")&amp;"), ","")</f>
        <v/>
      </c>
      <c r="AL23" s="247" t="str">
        <f>IF((COUNTIF('MS-Sang'!AF$6:AF$35,$D23)+COUNTIF('MS-Chieu'!AF$6:AF$35,$D23))&gt;0,AL$6&amp;" ("&amp;TEXT(COUNTIF('MS-Sang'!AF$6:AF$35,$D23)+COUNTIF('MS-Chieu'!AF$6:AF$35,$D23),"0")&amp;"), ","")</f>
        <v/>
      </c>
      <c r="AM23" s="247" t="str">
        <f>IF((COUNTIF('MS-Sang'!AG$6:AG$35,$D23)+COUNTIF('MS-Chieu'!AG$6:AG$35,$D23))&gt;0,AM$6&amp;" ("&amp;TEXT(COUNTIF('MS-Sang'!AG$6:AG$35,$D23)+COUNTIF('MS-Chieu'!AG$6:AG$35,$D23),"0")&amp;"), ","")</f>
        <v/>
      </c>
      <c r="AN23" s="247" t="str">
        <f>IF((COUNTIF('MS-Sang'!AH$6:AH$35,$D23)+COUNTIF('MS-Chieu'!AH$6:AH$35,$D23))&gt;0,AN$6&amp;" ("&amp;TEXT(COUNTIF('MS-Sang'!AH$6:AH$35,$D23)+COUNTIF('MS-Chieu'!AH$6:AH$35,$D23),"0")&amp;"), ","")</f>
        <v/>
      </c>
      <c r="AO23" s="247" t="str">
        <f>IF((COUNTIF('MS-Sang'!AI$6:AI$35,$D23)+COUNTIF('MS-Chieu'!AI$6:AI$35,$D23))&gt;0,AO$6&amp;" ("&amp;TEXT(COUNTIF('MS-Sang'!AI$6:AI$35,$D23)+COUNTIF('MS-Chieu'!AI$6:AI$35,$D23),"0")&amp;"), ","")</f>
        <v/>
      </c>
      <c r="AP23" s="247" t="str">
        <f>IF((COUNTIF('MS-Sang'!AJ$6:AJ$35,$D23)+COUNTIF('MS-Chieu'!AJ$6:AJ$35,$D23))&gt;0,AP$6&amp;" ("&amp;TEXT(COUNTIF('MS-Sang'!AJ$6:AJ$35,$D23)+COUNTIF('MS-Chieu'!AJ$6:AJ$35,$D23),"0")&amp;"), ","")</f>
        <v/>
      </c>
      <c r="AQ23" s="247" t="str">
        <f>IF((COUNTIF('MS-Sang'!AK$6:AK$35,$D23)+COUNTIF('MS-Chieu'!AK$6:AK$35,$D23))&gt;0,AQ$6&amp;" ("&amp;TEXT(COUNTIF('MS-Sang'!AK$6:AK$35,$D23)+COUNTIF('MS-Chieu'!AK$6:AK$35,$D23),"0")&amp;"), ","")</f>
        <v/>
      </c>
      <c r="AR23" s="247" t="str">
        <f>IF((COUNTIF('MS-Sang'!AL$6:AL$35,$D23)+COUNTIF('MS-Chieu'!AL$6:AL$35,$D23))&gt;0,AR$6&amp;" ("&amp;TEXT(COUNTIF('MS-Sang'!AL$6:AL$35,$D23)+COUNTIF('MS-Chieu'!AL$6:AL$35,$D23),"0")&amp;"), ","")</f>
        <v/>
      </c>
      <c r="AS23" s="247" t="str">
        <f>IF((COUNTIF('MS-Sang'!AM$6:AM$35,$D23)+COUNTIF('MS-Chieu'!AM$6:AM$35,$D23))&gt;0,AS$6&amp;" ("&amp;TEXT(COUNTIF('MS-Sang'!AM$6:AM$35,$D23)+COUNTIF('MS-Chieu'!AM$6:AM$35,$D23),"0")&amp;"), ","")</f>
        <v/>
      </c>
    </row>
    <row r="24" spans="1:45" s="231" customFormat="1" ht="31.5" x14ac:dyDescent="0.2">
      <c r="A24" s="245">
        <f t="shared" si="0"/>
        <v>17</v>
      </c>
      <c r="B24" s="246" t="str">
        <f>'MS1'!L18</f>
        <v>Trần Anh  Tuấn</v>
      </c>
      <c r="C24" s="246" t="str">
        <f>'MS1'!E18</f>
        <v>Hóa</v>
      </c>
      <c r="D24" s="240" t="str">
        <f>'MS1'!B18</f>
        <v>H4</v>
      </c>
      <c r="E24" s="246" t="str">
        <f>'MS1'!N18</f>
        <v/>
      </c>
      <c r="F24" s="247" t="str">
        <f t="shared" si="1"/>
        <v xml:space="preserve">10A1 (1), 11A5 (3), 11A7 (2), 12A4 (3), 12A6 (2), 12A9 (2), 12A11 (2), </v>
      </c>
      <c r="G24" s="248">
        <f>COUNTIF('MS-Sang'!$C$6:$AI$35,PCGD!$D24)+COUNTIF('MS-Chieu'!$C$6:$AI$35,PCGD!$D24)</f>
        <v>15</v>
      </c>
      <c r="H24" s="247" t="str">
        <f t="shared" si="2"/>
        <v xml:space="preserve">11A5 (3), 11A7 (2), 12A4 (3), 12A6 (2), 12A9 (2), 12A11 (2), </v>
      </c>
      <c r="I24" s="247" t="str">
        <f>IF((COUNTIF('MS-Sang'!C$6:C$35,$D24)+COUNTIF('MS-Chieu'!C$6:C$35,$D24))&gt;0,I$6&amp;" ("&amp;TEXT(COUNTIF('MS-Sang'!C$6:C$35,$D24)+COUNTIF('MS-Chieu'!C$6:C$35,$D24),"0")&amp;"), ","")</f>
        <v xml:space="preserve">10A1 (1), </v>
      </c>
      <c r="J24" s="247" t="str">
        <f>IF((COUNTIF('MS-Sang'!D$6:D$35,$D24)+COUNTIF('MS-Chieu'!D$6:D$35,$D24))&gt;0,J$6&amp;" ("&amp;TEXT(COUNTIF('MS-Sang'!D$6:D$35,$D24)+COUNTIF('MS-Chieu'!D$6:D$35,$D24),"0")&amp;"), ","")</f>
        <v/>
      </c>
      <c r="K24" s="247" t="str">
        <f>IF((COUNTIF('MS-Sang'!E$6:E$35,$D24)+COUNTIF('MS-Chieu'!E$6:E$35,$D24))&gt;0,K$6&amp;" ("&amp;TEXT(COUNTIF('MS-Sang'!E$6:E$35,$D24)+COUNTIF('MS-Chieu'!E$6:E$35,$D24),"0")&amp;"), ","")</f>
        <v/>
      </c>
      <c r="L24" s="247" t="str">
        <f>IF((COUNTIF('MS-Sang'!F$6:F$35,$D24)+COUNTIF('MS-Chieu'!F$6:F$35,$D24))&gt;0,L$6&amp;" ("&amp;TEXT(COUNTIF('MS-Sang'!F$6:F$35,$D24)+COUNTIF('MS-Chieu'!F$6:F$35,$D24),"0")&amp;"), ","")</f>
        <v/>
      </c>
      <c r="M24" s="247" t="str">
        <f>IF((COUNTIF('MS-Sang'!G$6:G$35,$D24)+COUNTIF('MS-Chieu'!G$6:G$35,$D24))&gt;0,M$6&amp;" ("&amp;TEXT(COUNTIF('MS-Sang'!G$6:G$35,$D24)+COUNTIF('MS-Chieu'!G$6:G$35,$D24),"0")&amp;"), ","")</f>
        <v/>
      </c>
      <c r="N24" s="247" t="str">
        <f>IF((COUNTIF('MS-Sang'!H$6:H$35,$D24)+COUNTIF('MS-Chieu'!H$6:H$35,$D24))&gt;0,N$6&amp;" ("&amp;TEXT(COUNTIF('MS-Sang'!H$6:H$35,$D24)+COUNTIF('MS-Chieu'!H$6:H$35,$D24),"0")&amp;"), ","")</f>
        <v/>
      </c>
      <c r="O24" s="247" t="str">
        <f>IF((COUNTIF('MS-Sang'!I$6:I$35,$D24)+COUNTIF('MS-Chieu'!I$6:I$35,$D24))&gt;0,O$6&amp;" ("&amp;TEXT(COUNTIF('MS-Sang'!I$6:I$35,$D24)+COUNTIF('MS-Chieu'!I$6:I$35,$D24),"0")&amp;"), ","")</f>
        <v/>
      </c>
      <c r="P24" s="247" t="str">
        <f>IF((COUNTIF('MS-Sang'!J$6:J$35,$D24)+COUNTIF('MS-Chieu'!J$6:J$35,$D24))&gt;0,P$6&amp;" ("&amp;TEXT(COUNTIF('MS-Sang'!J$6:J$35,$D24)+COUNTIF('MS-Chieu'!J$6:J$35,$D24),"0")&amp;"), ","")</f>
        <v/>
      </c>
      <c r="Q24" s="247" t="str">
        <f>IF((COUNTIF('MS-Sang'!K$6:K$35,$D24)+COUNTIF('MS-Chieu'!K$6:K$35,$D24))&gt;0,Q$6&amp;" ("&amp;TEXT(COUNTIF('MS-Sang'!K$6:K$35,$D24)+COUNTIF('MS-Chieu'!K$6:K$35,$D24),"0")&amp;"), ","")</f>
        <v/>
      </c>
      <c r="R24" s="247" t="str">
        <f>IF((COUNTIF('MS-Sang'!L$6:L$35,$D24)+COUNTIF('MS-Chieu'!L$6:L$35,$D24))&gt;0,R$6&amp;" ("&amp;TEXT(COUNTIF('MS-Sang'!L$6:L$35,$D24)+COUNTIF('MS-Chieu'!L$6:L$35,$D24),"0")&amp;"), ","")</f>
        <v/>
      </c>
      <c r="S24" s="247" t="str">
        <f>IF((COUNTIF('MS-Sang'!M$6:M$35,$D24)+COUNTIF('MS-Chieu'!M$6:M$35,$D24))&gt;0,S$6&amp;" ("&amp;TEXT(COUNTIF('MS-Sang'!M$6:M$35,$D24)+COUNTIF('MS-Chieu'!M$6:M$35,$D24),"0")&amp;"), ","")</f>
        <v/>
      </c>
      <c r="T24" s="247" t="str">
        <f>IF((COUNTIF('MS-Sang'!N$6:N$35,$D24)+COUNTIF('MS-Chieu'!N$6:N$35,$D24))&gt;0,T$6&amp;" ("&amp;TEXT(COUNTIF('MS-Sang'!N$6:N$35,$D24)+COUNTIF('MS-Chieu'!N$6:N$35,$D24),"0")&amp;"), ","")</f>
        <v/>
      </c>
      <c r="U24" s="247" t="str">
        <f>IF((COUNTIF('MS-Sang'!O$6:O$35,$D24)+COUNTIF('MS-Chieu'!O$6:O$35,$D24))&gt;0,U$6&amp;" ("&amp;TEXT(COUNTIF('MS-Sang'!O$6:O$35,$D24)+COUNTIF('MS-Chieu'!O$6:O$35,$D24),"0")&amp;"), ","")</f>
        <v/>
      </c>
      <c r="V24" s="247" t="str">
        <f>IF((COUNTIF('MS-Sang'!P$6:P$35,$D24)+COUNTIF('MS-Chieu'!P$6:P$35,$D24))&gt;0,V$6&amp;" ("&amp;TEXT(COUNTIF('MS-Sang'!P$6:P$35,$D24)+COUNTIF('MS-Chieu'!P$6:P$35,$D24),"0")&amp;"), ","")</f>
        <v/>
      </c>
      <c r="W24" s="247" t="str">
        <f>IF((COUNTIF('MS-Sang'!Q$6:Q$35,$D24)+COUNTIF('MS-Chieu'!Q$6:Q$35,$D24))&gt;0,W$6&amp;" ("&amp;TEXT(COUNTIF('MS-Sang'!Q$6:Q$35,$D24)+COUNTIF('MS-Chieu'!Q$6:Q$35,$D24),"0")&amp;"), ","")</f>
        <v/>
      </c>
      <c r="X24" s="247" t="str">
        <f>IF((COUNTIF('MS-Sang'!R$6:R$35,$D24)+COUNTIF('MS-Chieu'!R$6:R$35,$D24))&gt;0,X$6&amp;" ("&amp;TEXT(COUNTIF('MS-Sang'!R$6:R$35,$D24)+COUNTIF('MS-Chieu'!R$6:R$35,$D24),"0")&amp;"), ","")</f>
        <v xml:space="preserve">11A5 (3), </v>
      </c>
      <c r="Y24" s="247" t="str">
        <f>IF((COUNTIF('MS-Sang'!S$6:S$35,$D24)+COUNTIF('MS-Chieu'!S$6:S$35,$D24))&gt;0,Y$6&amp;" ("&amp;TEXT(COUNTIF('MS-Sang'!S$6:S$35,$D24)+COUNTIF('MS-Chieu'!S$6:S$35,$D24),"0")&amp;"), ","")</f>
        <v/>
      </c>
      <c r="Z24" s="247" t="str">
        <f>IF((COUNTIF('MS-Sang'!T$6:T$35,$D24)+COUNTIF('MS-Chieu'!T$6:T$35,$D24))&gt;0,Z$6&amp;" ("&amp;TEXT(COUNTIF('MS-Sang'!T$6:T$35,$D24)+COUNTIF('MS-Chieu'!T$6:T$35,$D24),"0")&amp;"), ","")</f>
        <v xml:space="preserve">11A7 (2), </v>
      </c>
      <c r="AA24" s="247" t="str">
        <f>IF((COUNTIF('MS-Sang'!U$6:U$35,$D24)+COUNTIF('MS-Chieu'!U$6:U$35,$D24))&gt;0,AA$6&amp;" ("&amp;TEXT(COUNTIF('MS-Sang'!U$6:U$35,$D24)+COUNTIF('MS-Chieu'!U$6:U$35,$D24),"0")&amp;"), ","")</f>
        <v/>
      </c>
      <c r="AB24" s="247" t="str">
        <f>IF((COUNTIF('MS-Sang'!V$6:V$35,$D24)+COUNTIF('MS-Chieu'!V$6:V$35,$D24))&gt;0,AB$6&amp;" ("&amp;TEXT(COUNTIF('MS-Sang'!V$6:V$35,$D24)+COUNTIF('MS-Chieu'!V$6:V$35,$D24),"0")&amp;"), ","")</f>
        <v/>
      </c>
      <c r="AC24" s="247" t="str">
        <f>IF((COUNTIF('MS-Sang'!W$6:W$35,$D24)+COUNTIF('MS-Chieu'!W$6:W$35,$D24))&gt;0,AC$6&amp;" ("&amp;TEXT(COUNTIF('MS-Sang'!W$6:W$35,$D24)+COUNTIF('MS-Chieu'!W$6:W$35,$D24),"0")&amp;"), ","")</f>
        <v/>
      </c>
      <c r="AD24" s="247" t="str">
        <f>IF((COUNTIF('MS-Sang'!X$6:X$35,$D24)+COUNTIF('MS-Chieu'!X$6:X$35,$D24))&gt;0,AD$6&amp;" ("&amp;TEXT(COUNTIF('MS-Sang'!X$6:X$35,$D24)+COUNTIF('MS-Chieu'!X$6:X$35,$D24),"0")&amp;"), ","")</f>
        <v/>
      </c>
      <c r="AE24" s="247" t="str">
        <f>IF((COUNTIF('MS-Sang'!Y$6:Y$35,$D24)+COUNTIF('MS-Chieu'!Y$6:Y$35,$D24))&gt;0,AE$6&amp;" ("&amp;TEXT(COUNTIF('MS-Sang'!Y$6:Y$35,$D24)+COUNTIF('MS-Chieu'!Y$6:Y$35,$D24),"0")&amp;"), ","")</f>
        <v/>
      </c>
      <c r="AF24" s="247" t="str">
        <f>IF((COUNTIF('MS-Sang'!Z$6:Z$35,$D24)+COUNTIF('MS-Chieu'!Z$6:Z$35,$D24))&gt;0,AF$6&amp;" ("&amp;TEXT(COUNTIF('MS-Sang'!Z$6:Z$35,$D24)+COUNTIF('MS-Chieu'!Z$6:Z$35,$D24),"0")&amp;"), ","")</f>
        <v/>
      </c>
      <c r="AG24" s="247" t="str">
        <f>IF((COUNTIF('MS-Sang'!AA$6:AA$35,$D24)+COUNTIF('MS-Chieu'!AA$6:AA$35,$D24))&gt;0,AG$6&amp;" ("&amp;TEXT(COUNTIF('MS-Sang'!AA$6:AA$35,$D24)+COUNTIF('MS-Chieu'!AA$6:AA$35,$D24),"0")&amp;"), ","")</f>
        <v xml:space="preserve">12A4 (3), </v>
      </c>
      <c r="AH24" s="247" t="str">
        <f>IF((COUNTIF('MS-Sang'!AB$6:AB$35,$D24)+COUNTIF('MS-Chieu'!AB$6:AB$35,$D24))&gt;0,AH$6&amp;" ("&amp;TEXT(COUNTIF('MS-Sang'!AB$6:AB$35,$D24)+COUNTIF('MS-Chieu'!AB$6:AB$35,$D24),"0")&amp;"), ","")</f>
        <v/>
      </c>
      <c r="AI24" s="247" t="str">
        <f>IF((COUNTIF('MS-Sang'!AC$6:AC$35,$D24)+COUNTIF('MS-Chieu'!AC$6:AC$35,$D24))&gt;0,AI$6&amp;" ("&amp;TEXT(COUNTIF('MS-Sang'!AC$6:AC$35,$D24)+COUNTIF('MS-Chieu'!AC$6:AC$35,$D24),"0")&amp;"), ","")</f>
        <v xml:space="preserve">12A6 (2), </v>
      </c>
      <c r="AJ24" s="247" t="str">
        <f>IF((COUNTIF('MS-Sang'!AD$6:AD$35,$D24)+COUNTIF('MS-Chieu'!AD$6:AD$35,$D24))&gt;0,AJ$6&amp;" ("&amp;TEXT(COUNTIF('MS-Sang'!AD$6:AD$35,$D24)+COUNTIF('MS-Chieu'!AD$6:AD$35,$D24),"0")&amp;"), ","")</f>
        <v/>
      </c>
      <c r="AK24" s="247" t="str">
        <f>IF((COUNTIF('MS-Sang'!AE$6:AE$35,$D24)+COUNTIF('MS-Chieu'!AE$6:AE$35,$D24))&gt;0,AK$6&amp;" ("&amp;TEXT(COUNTIF('MS-Sang'!AE$6:AE$35,$D24)+COUNTIF('MS-Chieu'!AE$6:AE$35,$D24),"0")&amp;"), ","")</f>
        <v/>
      </c>
      <c r="AL24" s="247" t="str">
        <f>IF((COUNTIF('MS-Sang'!AF$6:AF$35,$D24)+COUNTIF('MS-Chieu'!AF$6:AF$35,$D24))&gt;0,AL$6&amp;" ("&amp;TEXT(COUNTIF('MS-Sang'!AF$6:AF$35,$D24)+COUNTIF('MS-Chieu'!AF$6:AF$35,$D24),"0")&amp;"), ","")</f>
        <v xml:space="preserve">12A9 (2), </v>
      </c>
      <c r="AM24" s="247" t="str">
        <f>IF((COUNTIF('MS-Sang'!AG$6:AG$35,$D24)+COUNTIF('MS-Chieu'!AG$6:AG$35,$D24))&gt;0,AM$6&amp;" ("&amp;TEXT(COUNTIF('MS-Sang'!AG$6:AG$35,$D24)+COUNTIF('MS-Chieu'!AG$6:AG$35,$D24),"0")&amp;"), ","")</f>
        <v/>
      </c>
      <c r="AN24" s="247" t="str">
        <f>IF((COUNTIF('MS-Sang'!AH$6:AH$35,$D24)+COUNTIF('MS-Chieu'!AH$6:AH$35,$D24))&gt;0,AN$6&amp;" ("&amp;TEXT(COUNTIF('MS-Sang'!AH$6:AH$35,$D24)+COUNTIF('MS-Chieu'!AH$6:AH$35,$D24),"0")&amp;"), ","")</f>
        <v xml:space="preserve">12A11 (2), </v>
      </c>
      <c r="AO24" s="247" t="str">
        <f>IF((COUNTIF('MS-Sang'!AI$6:AI$35,$D24)+COUNTIF('MS-Chieu'!AI$6:AI$35,$D24))&gt;0,AO$6&amp;" ("&amp;TEXT(COUNTIF('MS-Sang'!AI$6:AI$35,$D24)+COUNTIF('MS-Chieu'!AI$6:AI$35,$D24),"0")&amp;"), ","")</f>
        <v/>
      </c>
      <c r="AP24" s="247" t="str">
        <f>IF((COUNTIF('MS-Sang'!AJ$6:AJ$35,$D24)+COUNTIF('MS-Chieu'!AJ$6:AJ$35,$D24))&gt;0,AP$6&amp;" ("&amp;TEXT(COUNTIF('MS-Sang'!AJ$6:AJ$35,$D24)+COUNTIF('MS-Chieu'!AJ$6:AJ$35,$D24),"0")&amp;"), ","")</f>
        <v/>
      </c>
      <c r="AQ24" s="247" t="str">
        <f>IF((COUNTIF('MS-Sang'!AK$6:AK$35,$D24)+COUNTIF('MS-Chieu'!AK$6:AK$35,$D24))&gt;0,AQ$6&amp;" ("&amp;TEXT(COUNTIF('MS-Sang'!AK$6:AK$35,$D24)+COUNTIF('MS-Chieu'!AK$6:AK$35,$D24),"0")&amp;"), ","")</f>
        <v/>
      </c>
      <c r="AR24" s="247" t="str">
        <f>IF((COUNTIF('MS-Sang'!AL$6:AL$35,$D24)+COUNTIF('MS-Chieu'!AL$6:AL$35,$D24))&gt;0,AR$6&amp;" ("&amp;TEXT(COUNTIF('MS-Sang'!AL$6:AL$35,$D24)+COUNTIF('MS-Chieu'!AL$6:AL$35,$D24),"0")&amp;"), ","")</f>
        <v/>
      </c>
      <c r="AS24" s="247" t="str">
        <f>IF((COUNTIF('MS-Sang'!AM$6:AM$35,$D24)+COUNTIF('MS-Chieu'!AM$6:AM$35,$D24))&gt;0,AS$6&amp;" ("&amp;TEXT(COUNTIF('MS-Sang'!AM$6:AM$35,$D24)+COUNTIF('MS-Chieu'!AM$6:AM$35,$D24),"0")&amp;"), ","")</f>
        <v/>
      </c>
    </row>
    <row r="25" spans="1:45" s="231" customFormat="1" ht="31.5" x14ac:dyDescent="0.2">
      <c r="A25" s="245">
        <f t="shared" si="0"/>
        <v>18</v>
      </c>
      <c r="B25" s="246" t="str">
        <f>'MS1'!L19</f>
        <v>Trần Thị Quỳnh Trang</v>
      </c>
      <c r="C25" s="246" t="str">
        <f>'MS1'!E19</f>
        <v>Hóa</v>
      </c>
      <c r="D25" s="240" t="str">
        <f>'MS1'!B19</f>
        <v>H5</v>
      </c>
      <c r="E25" s="246" t="str">
        <f>'MS1'!N19</f>
        <v/>
      </c>
      <c r="F25" s="247" t="str">
        <f t="shared" si="1"/>
        <v xml:space="preserve">10A6 (1), 11A3 (2), 11A9 (2), 12A1 (3), 12A2 (3), 12A7 (2), 12A10 (2), </v>
      </c>
      <c r="G25" s="248">
        <f>COUNTIF('MS-Sang'!$C$6:$AI$35,PCGD!$D25)+COUNTIF('MS-Chieu'!$C$6:$AI$35,PCGD!$D25)</f>
        <v>15</v>
      </c>
      <c r="H25" s="247" t="str">
        <f t="shared" si="2"/>
        <v xml:space="preserve">11A9 (2), 12A1 (3), 12A2 (3), 12A7 (2), 12A10 (2), </v>
      </c>
      <c r="I25" s="247" t="str">
        <f>IF((COUNTIF('MS-Sang'!C$6:C$35,$D25)+COUNTIF('MS-Chieu'!C$6:C$35,$D25))&gt;0,I$6&amp;" ("&amp;TEXT(COUNTIF('MS-Sang'!C$6:C$35,$D25)+COUNTIF('MS-Chieu'!C$6:C$35,$D25),"0")&amp;"), ","")</f>
        <v/>
      </c>
      <c r="J25" s="247" t="str">
        <f>IF((COUNTIF('MS-Sang'!D$6:D$35,$D25)+COUNTIF('MS-Chieu'!D$6:D$35,$D25))&gt;0,J$6&amp;" ("&amp;TEXT(COUNTIF('MS-Sang'!D$6:D$35,$D25)+COUNTIF('MS-Chieu'!D$6:D$35,$D25),"0")&amp;"), ","")</f>
        <v/>
      </c>
      <c r="K25" s="247" t="str">
        <f>IF((COUNTIF('MS-Sang'!E$6:E$35,$D25)+COUNTIF('MS-Chieu'!E$6:E$35,$D25))&gt;0,K$6&amp;" ("&amp;TEXT(COUNTIF('MS-Sang'!E$6:E$35,$D25)+COUNTIF('MS-Chieu'!E$6:E$35,$D25),"0")&amp;"), ","")</f>
        <v/>
      </c>
      <c r="L25" s="247" t="str">
        <f>IF((COUNTIF('MS-Sang'!F$6:F$35,$D25)+COUNTIF('MS-Chieu'!F$6:F$35,$D25))&gt;0,L$6&amp;" ("&amp;TEXT(COUNTIF('MS-Sang'!F$6:F$35,$D25)+COUNTIF('MS-Chieu'!F$6:F$35,$D25),"0")&amp;"), ","")</f>
        <v/>
      </c>
      <c r="M25" s="247" t="str">
        <f>IF((COUNTIF('MS-Sang'!G$6:G$35,$D25)+COUNTIF('MS-Chieu'!G$6:G$35,$D25))&gt;0,M$6&amp;" ("&amp;TEXT(COUNTIF('MS-Sang'!G$6:G$35,$D25)+COUNTIF('MS-Chieu'!G$6:G$35,$D25),"0")&amp;"), ","")</f>
        <v/>
      </c>
      <c r="N25" s="247" t="str">
        <f>IF((COUNTIF('MS-Sang'!H$6:H$35,$D25)+COUNTIF('MS-Chieu'!H$6:H$35,$D25))&gt;0,N$6&amp;" ("&amp;TEXT(COUNTIF('MS-Sang'!H$6:H$35,$D25)+COUNTIF('MS-Chieu'!H$6:H$35,$D25),"0")&amp;"), ","")</f>
        <v xml:space="preserve">10A6 (1), </v>
      </c>
      <c r="O25" s="247" t="str">
        <f>IF((COUNTIF('MS-Sang'!I$6:I$35,$D25)+COUNTIF('MS-Chieu'!I$6:I$35,$D25))&gt;0,O$6&amp;" ("&amp;TEXT(COUNTIF('MS-Sang'!I$6:I$35,$D25)+COUNTIF('MS-Chieu'!I$6:I$35,$D25),"0")&amp;"), ","")</f>
        <v/>
      </c>
      <c r="P25" s="247" t="str">
        <f>IF((COUNTIF('MS-Sang'!J$6:J$35,$D25)+COUNTIF('MS-Chieu'!J$6:J$35,$D25))&gt;0,P$6&amp;" ("&amp;TEXT(COUNTIF('MS-Sang'!J$6:J$35,$D25)+COUNTIF('MS-Chieu'!J$6:J$35,$D25),"0")&amp;"), ","")</f>
        <v/>
      </c>
      <c r="Q25" s="247" t="str">
        <f>IF((COUNTIF('MS-Sang'!K$6:K$35,$D25)+COUNTIF('MS-Chieu'!K$6:K$35,$D25))&gt;0,Q$6&amp;" ("&amp;TEXT(COUNTIF('MS-Sang'!K$6:K$35,$D25)+COUNTIF('MS-Chieu'!K$6:K$35,$D25),"0")&amp;"), ","")</f>
        <v/>
      </c>
      <c r="R25" s="247" t="str">
        <f>IF((COUNTIF('MS-Sang'!L$6:L$35,$D25)+COUNTIF('MS-Chieu'!L$6:L$35,$D25))&gt;0,R$6&amp;" ("&amp;TEXT(COUNTIF('MS-Sang'!L$6:L$35,$D25)+COUNTIF('MS-Chieu'!L$6:L$35,$D25),"0")&amp;"), ","")</f>
        <v/>
      </c>
      <c r="S25" s="247" t="str">
        <f>IF((COUNTIF('MS-Sang'!M$6:M$35,$D25)+COUNTIF('MS-Chieu'!M$6:M$35,$D25))&gt;0,S$6&amp;" ("&amp;TEXT(COUNTIF('MS-Sang'!M$6:M$35,$D25)+COUNTIF('MS-Chieu'!M$6:M$35,$D25),"0")&amp;"), ","")</f>
        <v/>
      </c>
      <c r="T25" s="247" t="str">
        <f>IF((COUNTIF('MS-Sang'!N$6:N$35,$D25)+COUNTIF('MS-Chieu'!N$6:N$35,$D25))&gt;0,T$6&amp;" ("&amp;TEXT(COUNTIF('MS-Sang'!N$6:N$35,$D25)+COUNTIF('MS-Chieu'!N$6:N$35,$D25),"0")&amp;"), ","")</f>
        <v/>
      </c>
      <c r="U25" s="247" t="str">
        <f>IF((COUNTIF('MS-Sang'!O$6:O$35,$D25)+COUNTIF('MS-Chieu'!O$6:O$35,$D25))&gt;0,U$6&amp;" ("&amp;TEXT(COUNTIF('MS-Sang'!O$6:O$35,$D25)+COUNTIF('MS-Chieu'!O$6:O$35,$D25),"0")&amp;"), ","")</f>
        <v/>
      </c>
      <c r="V25" s="247" t="str">
        <f>IF((COUNTIF('MS-Sang'!P$6:P$35,$D25)+COUNTIF('MS-Chieu'!P$6:P$35,$D25))&gt;0,V$6&amp;" ("&amp;TEXT(COUNTIF('MS-Sang'!P$6:P$35,$D25)+COUNTIF('MS-Chieu'!P$6:P$35,$D25),"0")&amp;"), ","")</f>
        <v xml:space="preserve">11A3 (2), </v>
      </c>
      <c r="W25" s="247" t="str">
        <f>IF((COUNTIF('MS-Sang'!Q$6:Q$35,$D25)+COUNTIF('MS-Chieu'!Q$6:Q$35,$D25))&gt;0,W$6&amp;" ("&amp;TEXT(COUNTIF('MS-Sang'!Q$6:Q$35,$D25)+COUNTIF('MS-Chieu'!Q$6:Q$35,$D25),"0")&amp;"), ","")</f>
        <v/>
      </c>
      <c r="X25" s="247" t="str">
        <f>IF((COUNTIF('MS-Sang'!R$6:R$35,$D25)+COUNTIF('MS-Chieu'!R$6:R$35,$D25))&gt;0,X$6&amp;" ("&amp;TEXT(COUNTIF('MS-Sang'!R$6:R$35,$D25)+COUNTIF('MS-Chieu'!R$6:R$35,$D25),"0")&amp;"), ","")</f>
        <v/>
      </c>
      <c r="Y25" s="247" t="str">
        <f>IF((COUNTIF('MS-Sang'!S$6:S$35,$D25)+COUNTIF('MS-Chieu'!S$6:S$35,$D25))&gt;0,Y$6&amp;" ("&amp;TEXT(COUNTIF('MS-Sang'!S$6:S$35,$D25)+COUNTIF('MS-Chieu'!S$6:S$35,$D25),"0")&amp;"), ","")</f>
        <v/>
      </c>
      <c r="Z25" s="247" t="str">
        <f>IF((COUNTIF('MS-Sang'!T$6:T$35,$D25)+COUNTIF('MS-Chieu'!T$6:T$35,$D25))&gt;0,Z$6&amp;" ("&amp;TEXT(COUNTIF('MS-Sang'!T$6:T$35,$D25)+COUNTIF('MS-Chieu'!T$6:T$35,$D25),"0")&amp;"), ","")</f>
        <v/>
      </c>
      <c r="AA25" s="247" t="str">
        <f>IF((COUNTIF('MS-Sang'!U$6:U$35,$D25)+COUNTIF('MS-Chieu'!U$6:U$35,$D25))&gt;0,AA$6&amp;" ("&amp;TEXT(COUNTIF('MS-Sang'!U$6:U$35,$D25)+COUNTIF('MS-Chieu'!U$6:U$35,$D25),"0")&amp;"), ","")</f>
        <v/>
      </c>
      <c r="AB25" s="247" t="str">
        <f>IF((COUNTIF('MS-Sang'!V$6:V$35,$D25)+COUNTIF('MS-Chieu'!V$6:V$35,$D25))&gt;0,AB$6&amp;" ("&amp;TEXT(COUNTIF('MS-Sang'!V$6:V$35,$D25)+COUNTIF('MS-Chieu'!V$6:V$35,$D25),"0")&amp;"), ","")</f>
        <v xml:space="preserve">11A9 (2), </v>
      </c>
      <c r="AC25" s="247" t="str">
        <f>IF((COUNTIF('MS-Sang'!W$6:W$35,$D25)+COUNTIF('MS-Chieu'!W$6:W$35,$D25))&gt;0,AC$6&amp;" ("&amp;TEXT(COUNTIF('MS-Sang'!W$6:W$35,$D25)+COUNTIF('MS-Chieu'!W$6:W$35,$D25),"0")&amp;"), ","")</f>
        <v/>
      </c>
      <c r="AD25" s="247" t="str">
        <f>IF((COUNTIF('MS-Sang'!X$6:X$35,$D25)+COUNTIF('MS-Chieu'!X$6:X$35,$D25))&gt;0,AD$6&amp;" ("&amp;TEXT(COUNTIF('MS-Sang'!X$6:X$35,$D25)+COUNTIF('MS-Chieu'!X$6:X$35,$D25),"0")&amp;"), ","")</f>
        <v xml:space="preserve">12A1 (3), </v>
      </c>
      <c r="AE25" s="247" t="str">
        <f>IF((COUNTIF('MS-Sang'!Y$6:Y$35,$D25)+COUNTIF('MS-Chieu'!Y$6:Y$35,$D25))&gt;0,AE$6&amp;" ("&amp;TEXT(COUNTIF('MS-Sang'!Y$6:Y$35,$D25)+COUNTIF('MS-Chieu'!Y$6:Y$35,$D25),"0")&amp;"), ","")</f>
        <v xml:space="preserve">12A2 (3), </v>
      </c>
      <c r="AF25" s="247" t="str">
        <f>IF((COUNTIF('MS-Sang'!Z$6:Z$35,$D25)+COUNTIF('MS-Chieu'!Z$6:Z$35,$D25))&gt;0,AF$6&amp;" ("&amp;TEXT(COUNTIF('MS-Sang'!Z$6:Z$35,$D25)+COUNTIF('MS-Chieu'!Z$6:Z$35,$D25),"0")&amp;"), ","")</f>
        <v/>
      </c>
      <c r="AG25" s="247" t="str">
        <f>IF((COUNTIF('MS-Sang'!AA$6:AA$35,$D25)+COUNTIF('MS-Chieu'!AA$6:AA$35,$D25))&gt;0,AG$6&amp;" ("&amp;TEXT(COUNTIF('MS-Sang'!AA$6:AA$35,$D25)+COUNTIF('MS-Chieu'!AA$6:AA$35,$D25),"0")&amp;"), ","")</f>
        <v/>
      </c>
      <c r="AH25" s="247" t="str">
        <f>IF((COUNTIF('MS-Sang'!AB$6:AB$35,$D25)+COUNTIF('MS-Chieu'!AB$6:AB$35,$D25))&gt;0,AH$6&amp;" ("&amp;TEXT(COUNTIF('MS-Sang'!AB$6:AB$35,$D25)+COUNTIF('MS-Chieu'!AB$6:AB$35,$D25),"0")&amp;"), ","")</f>
        <v/>
      </c>
      <c r="AI25" s="247" t="str">
        <f>IF((COUNTIF('MS-Sang'!AC$6:AC$35,$D25)+COUNTIF('MS-Chieu'!AC$6:AC$35,$D25))&gt;0,AI$6&amp;" ("&amp;TEXT(COUNTIF('MS-Sang'!AC$6:AC$35,$D25)+COUNTIF('MS-Chieu'!AC$6:AC$35,$D25),"0")&amp;"), ","")</f>
        <v/>
      </c>
      <c r="AJ25" s="247" t="str">
        <f>IF((COUNTIF('MS-Sang'!AD$6:AD$35,$D25)+COUNTIF('MS-Chieu'!AD$6:AD$35,$D25))&gt;0,AJ$6&amp;" ("&amp;TEXT(COUNTIF('MS-Sang'!AD$6:AD$35,$D25)+COUNTIF('MS-Chieu'!AD$6:AD$35,$D25),"0")&amp;"), ","")</f>
        <v xml:space="preserve">12A7 (2), </v>
      </c>
      <c r="AK25" s="247" t="str">
        <f>IF((COUNTIF('MS-Sang'!AE$6:AE$35,$D25)+COUNTIF('MS-Chieu'!AE$6:AE$35,$D25))&gt;0,AK$6&amp;" ("&amp;TEXT(COUNTIF('MS-Sang'!AE$6:AE$35,$D25)+COUNTIF('MS-Chieu'!AE$6:AE$35,$D25),"0")&amp;"), ","")</f>
        <v/>
      </c>
      <c r="AL25" s="247" t="str">
        <f>IF((COUNTIF('MS-Sang'!AF$6:AF$35,$D25)+COUNTIF('MS-Chieu'!AF$6:AF$35,$D25))&gt;0,AL$6&amp;" ("&amp;TEXT(COUNTIF('MS-Sang'!AF$6:AF$35,$D25)+COUNTIF('MS-Chieu'!AF$6:AF$35,$D25),"0")&amp;"), ","")</f>
        <v/>
      </c>
      <c r="AM25" s="247" t="str">
        <f>IF((COUNTIF('MS-Sang'!AG$6:AG$35,$D25)+COUNTIF('MS-Chieu'!AG$6:AG$35,$D25))&gt;0,AM$6&amp;" ("&amp;TEXT(COUNTIF('MS-Sang'!AG$6:AG$35,$D25)+COUNTIF('MS-Chieu'!AG$6:AG$35,$D25),"0")&amp;"), ","")</f>
        <v xml:space="preserve">12A10 (2), </v>
      </c>
      <c r="AN25" s="247" t="str">
        <f>IF((COUNTIF('MS-Sang'!AH$6:AH$35,$D25)+COUNTIF('MS-Chieu'!AH$6:AH$35,$D25))&gt;0,AN$6&amp;" ("&amp;TEXT(COUNTIF('MS-Sang'!AH$6:AH$35,$D25)+COUNTIF('MS-Chieu'!AH$6:AH$35,$D25),"0")&amp;"), ","")</f>
        <v/>
      </c>
      <c r="AO25" s="247" t="str">
        <f>IF((COUNTIF('MS-Sang'!AI$6:AI$35,$D25)+COUNTIF('MS-Chieu'!AI$6:AI$35,$D25))&gt;0,AO$6&amp;" ("&amp;TEXT(COUNTIF('MS-Sang'!AI$6:AI$35,$D25)+COUNTIF('MS-Chieu'!AI$6:AI$35,$D25),"0")&amp;"), ","")</f>
        <v/>
      </c>
      <c r="AP25" s="247" t="str">
        <f>IF((COUNTIF('MS-Sang'!AJ$6:AJ$35,$D25)+COUNTIF('MS-Chieu'!AJ$6:AJ$35,$D25))&gt;0,AP$6&amp;" ("&amp;TEXT(COUNTIF('MS-Sang'!AJ$6:AJ$35,$D25)+COUNTIF('MS-Chieu'!AJ$6:AJ$35,$D25),"0")&amp;"), ","")</f>
        <v/>
      </c>
      <c r="AQ25" s="247" t="str">
        <f>IF((COUNTIF('MS-Sang'!AK$6:AK$35,$D25)+COUNTIF('MS-Chieu'!AK$6:AK$35,$D25))&gt;0,AQ$6&amp;" ("&amp;TEXT(COUNTIF('MS-Sang'!AK$6:AK$35,$D25)+COUNTIF('MS-Chieu'!AK$6:AK$35,$D25),"0")&amp;"), ","")</f>
        <v/>
      </c>
      <c r="AR25" s="247" t="str">
        <f>IF((COUNTIF('MS-Sang'!AL$6:AL$35,$D25)+COUNTIF('MS-Chieu'!AL$6:AL$35,$D25))&gt;0,AR$6&amp;" ("&amp;TEXT(COUNTIF('MS-Sang'!AL$6:AL$35,$D25)+COUNTIF('MS-Chieu'!AL$6:AL$35,$D25),"0")&amp;"), ","")</f>
        <v/>
      </c>
      <c r="AS25" s="247" t="str">
        <f>IF((COUNTIF('MS-Sang'!AM$6:AM$35,$D25)+COUNTIF('MS-Chieu'!AM$6:AM$35,$D25))&gt;0,AS$6&amp;" ("&amp;TEXT(COUNTIF('MS-Sang'!AM$6:AM$35,$D25)+COUNTIF('MS-Chieu'!AM$6:AM$35,$D25),"0")&amp;"), ","")</f>
        <v/>
      </c>
    </row>
    <row r="26" spans="1:45" s="231" customFormat="1" ht="18.75" x14ac:dyDescent="0.2">
      <c r="A26" s="245">
        <f t="shared" si="0"/>
        <v>19</v>
      </c>
      <c r="B26" s="246" t="str">
        <f>'MS1'!L20</f>
        <v>Nguyễn Cao Chung</v>
      </c>
      <c r="C26" s="246" t="str">
        <f>'MS1'!E20</f>
        <v>Hóa</v>
      </c>
      <c r="D26" s="240" t="str">
        <f>'MS1'!B20</f>
        <v>H6</v>
      </c>
      <c r="E26" s="246" t="str">
        <f>'MS1'!N20</f>
        <v/>
      </c>
      <c r="F26" s="247" t="str">
        <f t="shared" si="1"/>
        <v xml:space="preserve">10A2 (3), 10A3 (4), 12A3 (2), 12A5 (3), 12A8 (2), </v>
      </c>
      <c r="G26" s="248">
        <f>COUNTIF('MS-Sang'!$C$6:$AI$35,PCGD!$D26)+COUNTIF('MS-Chieu'!$C$6:$AI$35,PCGD!$D26)</f>
        <v>14</v>
      </c>
      <c r="H26" s="247" t="str">
        <f t="shared" si="2"/>
        <v xml:space="preserve">12A3 (2), 12A5 (3), 12A8 (2), </v>
      </c>
      <c r="I26" s="247" t="str">
        <f>IF((COUNTIF('MS-Sang'!C$6:C$35,$D26)+COUNTIF('MS-Chieu'!C$6:C$35,$D26))&gt;0,I$6&amp;" ("&amp;TEXT(COUNTIF('MS-Sang'!C$6:C$35,$D26)+COUNTIF('MS-Chieu'!C$6:C$35,$D26),"0")&amp;"), ","")</f>
        <v/>
      </c>
      <c r="J26" s="247" t="str">
        <f>IF((COUNTIF('MS-Sang'!D$6:D$35,$D26)+COUNTIF('MS-Chieu'!D$6:D$35,$D26))&gt;0,J$6&amp;" ("&amp;TEXT(COUNTIF('MS-Sang'!D$6:D$35,$D26)+COUNTIF('MS-Chieu'!D$6:D$35,$D26),"0")&amp;"), ","")</f>
        <v xml:space="preserve">10A2 (3), </v>
      </c>
      <c r="K26" s="247" t="str">
        <f>IF((COUNTIF('MS-Sang'!E$6:E$35,$D26)+COUNTIF('MS-Chieu'!E$6:E$35,$D26))&gt;0,K$6&amp;" ("&amp;TEXT(COUNTIF('MS-Sang'!E$6:E$35,$D26)+COUNTIF('MS-Chieu'!E$6:E$35,$D26),"0")&amp;"), ","")</f>
        <v xml:space="preserve">10A3 (4), </v>
      </c>
      <c r="L26" s="247" t="str">
        <f>IF((COUNTIF('MS-Sang'!F$6:F$35,$D26)+COUNTIF('MS-Chieu'!F$6:F$35,$D26))&gt;0,L$6&amp;" ("&amp;TEXT(COUNTIF('MS-Sang'!F$6:F$35,$D26)+COUNTIF('MS-Chieu'!F$6:F$35,$D26),"0")&amp;"), ","")</f>
        <v/>
      </c>
      <c r="M26" s="247" t="str">
        <f>IF((COUNTIF('MS-Sang'!G$6:G$35,$D26)+COUNTIF('MS-Chieu'!G$6:G$35,$D26))&gt;0,M$6&amp;" ("&amp;TEXT(COUNTIF('MS-Sang'!G$6:G$35,$D26)+COUNTIF('MS-Chieu'!G$6:G$35,$D26),"0")&amp;"), ","")</f>
        <v/>
      </c>
      <c r="N26" s="247" t="str">
        <f>IF((COUNTIF('MS-Sang'!H$6:H$35,$D26)+COUNTIF('MS-Chieu'!H$6:H$35,$D26))&gt;0,N$6&amp;" ("&amp;TEXT(COUNTIF('MS-Sang'!H$6:H$35,$D26)+COUNTIF('MS-Chieu'!H$6:H$35,$D26),"0")&amp;"), ","")</f>
        <v/>
      </c>
      <c r="O26" s="247" t="str">
        <f>IF((COUNTIF('MS-Sang'!I$6:I$35,$D26)+COUNTIF('MS-Chieu'!I$6:I$35,$D26))&gt;0,O$6&amp;" ("&amp;TEXT(COUNTIF('MS-Sang'!I$6:I$35,$D26)+COUNTIF('MS-Chieu'!I$6:I$35,$D26),"0")&amp;"), ","")</f>
        <v/>
      </c>
      <c r="P26" s="247" t="str">
        <f>IF((COUNTIF('MS-Sang'!J$6:J$35,$D26)+COUNTIF('MS-Chieu'!J$6:J$35,$D26))&gt;0,P$6&amp;" ("&amp;TEXT(COUNTIF('MS-Sang'!J$6:J$35,$D26)+COUNTIF('MS-Chieu'!J$6:J$35,$D26),"0")&amp;"), ","")</f>
        <v/>
      </c>
      <c r="Q26" s="247" t="str">
        <f>IF((COUNTIF('MS-Sang'!K$6:K$35,$D26)+COUNTIF('MS-Chieu'!K$6:K$35,$D26))&gt;0,Q$6&amp;" ("&amp;TEXT(COUNTIF('MS-Sang'!K$6:K$35,$D26)+COUNTIF('MS-Chieu'!K$6:K$35,$D26),"0")&amp;"), ","")</f>
        <v/>
      </c>
      <c r="R26" s="247" t="str">
        <f>IF((COUNTIF('MS-Sang'!L$6:L$35,$D26)+COUNTIF('MS-Chieu'!L$6:L$35,$D26))&gt;0,R$6&amp;" ("&amp;TEXT(COUNTIF('MS-Sang'!L$6:L$35,$D26)+COUNTIF('MS-Chieu'!L$6:L$35,$D26),"0")&amp;"), ","")</f>
        <v/>
      </c>
      <c r="S26" s="247" t="str">
        <f>IF((COUNTIF('MS-Sang'!M$6:M$35,$D26)+COUNTIF('MS-Chieu'!M$6:M$35,$D26))&gt;0,S$6&amp;" ("&amp;TEXT(COUNTIF('MS-Sang'!M$6:M$35,$D26)+COUNTIF('MS-Chieu'!M$6:M$35,$D26),"0")&amp;"), ","")</f>
        <v/>
      </c>
      <c r="T26" s="247" t="str">
        <f>IF((COUNTIF('MS-Sang'!N$6:N$35,$D26)+COUNTIF('MS-Chieu'!N$6:N$35,$D26))&gt;0,T$6&amp;" ("&amp;TEXT(COUNTIF('MS-Sang'!N$6:N$35,$D26)+COUNTIF('MS-Chieu'!N$6:N$35,$D26),"0")&amp;"), ","")</f>
        <v/>
      </c>
      <c r="U26" s="247" t="str">
        <f>IF((COUNTIF('MS-Sang'!O$6:O$35,$D26)+COUNTIF('MS-Chieu'!O$6:O$35,$D26))&gt;0,U$6&amp;" ("&amp;TEXT(COUNTIF('MS-Sang'!O$6:O$35,$D26)+COUNTIF('MS-Chieu'!O$6:O$35,$D26),"0")&amp;"), ","")</f>
        <v/>
      </c>
      <c r="V26" s="247" t="str">
        <f>IF((COUNTIF('MS-Sang'!P$6:P$35,$D26)+COUNTIF('MS-Chieu'!P$6:P$35,$D26))&gt;0,V$6&amp;" ("&amp;TEXT(COUNTIF('MS-Sang'!P$6:P$35,$D26)+COUNTIF('MS-Chieu'!P$6:P$35,$D26),"0")&amp;"), ","")</f>
        <v/>
      </c>
      <c r="W26" s="247" t="str">
        <f>IF((COUNTIF('MS-Sang'!Q$6:Q$35,$D26)+COUNTIF('MS-Chieu'!Q$6:Q$35,$D26))&gt;0,W$6&amp;" ("&amp;TEXT(COUNTIF('MS-Sang'!Q$6:Q$35,$D26)+COUNTIF('MS-Chieu'!Q$6:Q$35,$D26),"0")&amp;"), ","")</f>
        <v/>
      </c>
      <c r="X26" s="247" t="str">
        <f>IF((COUNTIF('MS-Sang'!R$6:R$35,$D26)+COUNTIF('MS-Chieu'!R$6:R$35,$D26))&gt;0,X$6&amp;" ("&amp;TEXT(COUNTIF('MS-Sang'!R$6:R$35,$D26)+COUNTIF('MS-Chieu'!R$6:R$35,$D26),"0")&amp;"), ","")</f>
        <v/>
      </c>
      <c r="Y26" s="247" t="str">
        <f>IF((COUNTIF('MS-Sang'!S$6:S$35,$D26)+COUNTIF('MS-Chieu'!S$6:S$35,$D26))&gt;0,Y$6&amp;" ("&amp;TEXT(COUNTIF('MS-Sang'!S$6:S$35,$D26)+COUNTIF('MS-Chieu'!S$6:S$35,$D26),"0")&amp;"), ","")</f>
        <v/>
      </c>
      <c r="Z26" s="247" t="str">
        <f>IF((COUNTIF('MS-Sang'!T$6:T$35,$D26)+COUNTIF('MS-Chieu'!T$6:T$35,$D26))&gt;0,Z$6&amp;" ("&amp;TEXT(COUNTIF('MS-Sang'!T$6:T$35,$D26)+COUNTIF('MS-Chieu'!T$6:T$35,$D26),"0")&amp;"), ","")</f>
        <v/>
      </c>
      <c r="AA26" s="247" t="str">
        <f>IF((COUNTIF('MS-Sang'!U$6:U$35,$D26)+COUNTIF('MS-Chieu'!U$6:U$35,$D26))&gt;0,AA$6&amp;" ("&amp;TEXT(COUNTIF('MS-Sang'!U$6:U$35,$D26)+COUNTIF('MS-Chieu'!U$6:U$35,$D26),"0")&amp;"), ","")</f>
        <v/>
      </c>
      <c r="AB26" s="247" t="str">
        <f>IF((COUNTIF('MS-Sang'!V$6:V$35,$D26)+COUNTIF('MS-Chieu'!V$6:V$35,$D26))&gt;0,AB$6&amp;" ("&amp;TEXT(COUNTIF('MS-Sang'!V$6:V$35,$D26)+COUNTIF('MS-Chieu'!V$6:V$35,$D26),"0")&amp;"), ","")</f>
        <v/>
      </c>
      <c r="AC26" s="247" t="str">
        <f>IF((COUNTIF('MS-Sang'!W$6:W$35,$D26)+COUNTIF('MS-Chieu'!W$6:W$35,$D26))&gt;0,AC$6&amp;" ("&amp;TEXT(COUNTIF('MS-Sang'!W$6:W$35,$D26)+COUNTIF('MS-Chieu'!W$6:W$35,$D26),"0")&amp;"), ","")</f>
        <v/>
      </c>
      <c r="AD26" s="247" t="str">
        <f>IF((COUNTIF('MS-Sang'!X$6:X$35,$D26)+COUNTIF('MS-Chieu'!X$6:X$35,$D26))&gt;0,AD$6&amp;" ("&amp;TEXT(COUNTIF('MS-Sang'!X$6:X$35,$D26)+COUNTIF('MS-Chieu'!X$6:X$35,$D26),"0")&amp;"), ","")</f>
        <v/>
      </c>
      <c r="AE26" s="247" t="str">
        <f>IF((COUNTIF('MS-Sang'!Y$6:Y$35,$D26)+COUNTIF('MS-Chieu'!Y$6:Y$35,$D26))&gt;0,AE$6&amp;" ("&amp;TEXT(COUNTIF('MS-Sang'!Y$6:Y$35,$D26)+COUNTIF('MS-Chieu'!Y$6:Y$35,$D26),"0")&amp;"), ","")</f>
        <v/>
      </c>
      <c r="AF26" s="247" t="str">
        <f>IF((COUNTIF('MS-Sang'!Z$6:Z$35,$D26)+COUNTIF('MS-Chieu'!Z$6:Z$35,$D26))&gt;0,AF$6&amp;" ("&amp;TEXT(COUNTIF('MS-Sang'!Z$6:Z$35,$D26)+COUNTIF('MS-Chieu'!Z$6:Z$35,$D26),"0")&amp;"), ","")</f>
        <v xml:space="preserve">12A3 (2), </v>
      </c>
      <c r="AG26" s="247" t="str">
        <f>IF((COUNTIF('MS-Sang'!AA$6:AA$35,$D26)+COUNTIF('MS-Chieu'!AA$6:AA$35,$D26))&gt;0,AG$6&amp;" ("&amp;TEXT(COUNTIF('MS-Sang'!AA$6:AA$35,$D26)+COUNTIF('MS-Chieu'!AA$6:AA$35,$D26),"0")&amp;"), ","")</f>
        <v/>
      </c>
      <c r="AH26" s="247" t="str">
        <f>IF((COUNTIF('MS-Sang'!AB$6:AB$35,$D26)+COUNTIF('MS-Chieu'!AB$6:AB$35,$D26))&gt;0,AH$6&amp;" ("&amp;TEXT(COUNTIF('MS-Sang'!AB$6:AB$35,$D26)+COUNTIF('MS-Chieu'!AB$6:AB$35,$D26),"0")&amp;"), ","")</f>
        <v xml:space="preserve">12A5 (3), </v>
      </c>
      <c r="AI26" s="247" t="str">
        <f>IF((COUNTIF('MS-Sang'!AC$6:AC$35,$D26)+COUNTIF('MS-Chieu'!AC$6:AC$35,$D26))&gt;0,AI$6&amp;" ("&amp;TEXT(COUNTIF('MS-Sang'!AC$6:AC$35,$D26)+COUNTIF('MS-Chieu'!AC$6:AC$35,$D26),"0")&amp;"), ","")</f>
        <v/>
      </c>
      <c r="AJ26" s="247" t="str">
        <f>IF((COUNTIF('MS-Sang'!AD$6:AD$35,$D26)+COUNTIF('MS-Chieu'!AD$6:AD$35,$D26))&gt;0,AJ$6&amp;" ("&amp;TEXT(COUNTIF('MS-Sang'!AD$6:AD$35,$D26)+COUNTIF('MS-Chieu'!AD$6:AD$35,$D26),"0")&amp;"), ","")</f>
        <v/>
      </c>
      <c r="AK26" s="247" t="str">
        <f>IF((COUNTIF('MS-Sang'!AE$6:AE$35,$D26)+COUNTIF('MS-Chieu'!AE$6:AE$35,$D26))&gt;0,AK$6&amp;" ("&amp;TEXT(COUNTIF('MS-Sang'!AE$6:AE$35,$D26)+COUNTIF('MS-Chieu'!AE$6:AE$35,$D26),"0")&amp;"), ","")</f>
        <v xml:space="preserve">12A8 (2), </v>
      </c>
      <c r="AL26" s="247" t="str">
        <f>IF((COUNTIF('MS-Sang'!AF$6:AF$35,$D26)+COUNTIF('MS-Chieu'!AF$6:AF$35,$D26))&gt;0,AL$6&amp;" ("&amp;TEXT(COUNTIF('MS-Sang'!AF$6:AF$35,$D26)+COUNTIF('MS-Chieu'!AF$6:AF$35,$D26),"0")&amp;"), ","")</f>
        <v/>
      </c>
      <c r="AM26" s="247" t="str">
        <f>IF((COUNTIF('MS-Sang'!AG$6:AG$35,$D26)+COUNTIF('MS-Chieu'!AG$6:AG$35,$D26))&gt;0,AM$6&amp;" ("&amp;TEXT(COUNTIF('MS-Sang'!AG$6:AG$35,$D26)+COUNTIF('MS-Chieu'!AG$6:AG$35,$D26),"0")&amp;"), ","")</f>
        <v/>
      </c>
      <c r="AN26" s="247" t="str">
        <f>IF((COUNTIF('MS-Sang'!AH$6:AH$35,$D26)+COUNTIF('MS-Chieu'!AH$6:AH$35,$D26))&gt;0,AN$6&amp;" ("&amp;TEXT(COUNTIF('MS-Sang'!AH$6:AH$35,$D26)+COUNTIF('MS-Chieu'!AH$6:AH$35,$D26),"0")&amp;"), ","")</f>
        <v/>
      </c>
      <c r="AO26" s="247" t="str">
        <f>IF((COUNTIF('MS-Sang'!AI$6:AI$35,$D26)+COUNTIF('MS-Chieu'!AI$6:AI$35,$D26))&gt;0,AO$6&amp;" ("&amp;TEXT(COUNTIF('MS-Sang'!AI$6:AI$35,$D26)+COUNTIF('MS-Chieu'!AI$6:AI$35,$D26),"0")&amp;"), ","")</f>
        <v/>
      </c>
      <c r="AP26" s="247" t="str">
        <f>IF((COUNTIF('MS-Sang'!AJ$6:AJ$35,$D26)+COUNTIF('MS-Chieu'!AJ$6:AJ$35,$D26))&gt;0,AP$6&amp;" ("&amp;TEXT(COUNTIF('MS-Sang'!AJ$6:AJ$35,$D26)+COUNTIF('MS-Chieu'!AJ$6:AJ$35,$D26),"0")&amp;"), ","")</f>
        <v/>
      </c>
      <c r="AQ26" s="247" t="str">
        <f>IF((COUNTIF('MS-Sang'!AK$6:AK$35,$D26)+COUNTIF('MS-Chieu'!AK$6:AK$35,$D26))&gt;0,AQ$6&amp;" ("&amp;TEXT(COUNTIF('MS-Sang'!AK$6:AK$35,$D26)+COUNTIF('MS-Chieu'!AK$6:AK$35,$D26),"0")&amp;"), ","")</f>
        <v/>
      </c>
      <c r="AR26" s="247" t="str">
        <f>IF((COUNTIF('MS-Sang'!AL$6:AL$35,$D26)+COUNTIF('MS-Chieu'!AL$6:AL$35,$D26))&gt;0,AR$6&amp;" ("&amp;TEXT(COUNTIF('MS-Sang'!AL$6:AL$35,$D26)+COUNTIF('MS-Chieu'!AL$6:AL$35,$D26),"0")&amp;"), ","")</f>
        <v/>
      </c>
      <c r="AS26" s="247" t="str">
        <f>IF((COUNTIF('MS-Sang'!AM$6:AM$35,$D26)+COUNTIF('MS-Chieu'!AM$6:AM$35,$D26))&gt;0,AS$6&amp;" ("&amp;TEXT(COUNTIF('MS-Sang'!AM$6:AM$35,$D26)+COUNTIF('MS-Chieu'!AM$6:AM$35,$D26),"0")&amp;"), ","")</f>
        <v/>
      </c>
    </row>
    <row r="27" spans="1:45" s="231" customFormat="1" ht="31.5" x14ac:dyDescent="0.2">
      <c r="A27" s="245">
        <f t="shared" si="0"/>
        <v>20</v>
      </c>
      <c r="B27" s="246" t="str">
        <f>'MS1'!L21</f>
        <v>Lê Thị Huyên</v>
      </c>
      <c r="C27" s="246" t="str">
        <f>'MS1'!E21</f>
        <v>CN</v>
      </c>
      <c r="D27" s="240" t="str">
        <f>'MS1'!B21</f>
        <v>K1</v>
      </c>
      <c r="E27" s="246" t="str">
        <f>'MS1'!N21</f>
        <v>12A9</v>
      </c>
      <c r="F27" s="247" t="str">
        <f t="shared" si="1"/>
        <v xml:space="preserve">11A7 (1), 11A8 (1), 11A9 (1), 11A10 (1), 12A1 (1), 12A2 (1), 12A7 (1), 12A9 (2), </v>
      </c>
      <c r="G27" s="248">
        <f>COUNTIF('MS-Sang'!$C$6:$AI$35,PCGD!$D27)+COUNTIF('MS-Chieu'!$C$6:$AI$35,PCGD!$D27)</f>
        <v>9</v>
      </c>
      <c r="H27" s="247" t="str">
        <f t="shared" si="2"/>
        <v xml:space="preserve">11A7 (1), 11A8 (1), 11A9 (1), 11A10 (1), 12A1 (1), 12A2 (1), 12A7 (1), 12A9 (2), </v>
      </c>
      <c r="I27" s="247" t="str">
        <f>IF((COUNTIF('MS-Sang'!C$6:C$35,$D27)+COUNTIF('MS-Chieu'!C$6:C$35,$D27))&gt;0,I$6&amp;" ("&amp;TEXT(COUNTIF('MS-Sang'!C$6:C$35,$D27)+COUNTIF('MS-Chieu'!C$6:C$35,$D27),"0")&amp;"), ","")</f>
        <v/>
      </c>
      <c r="J27" s="247" t="str">
        <f>IF((COUNTIF('MS-Sang'!D$6:D$35,$D27)+COUNTIF('MS-Chieu'!D$6:D$35,$D27))&gt;0,J$6&amp;" ("&amp;TEXT(COUNTIF('MS-Sang'!D$6:D$35,$D27)+COUNTIF('MS-Chieu'!D$6:D$35,$D27),"0")&amp;"), ","")</f>
        <v/>
      </c>
      <c r="K27" s="247" t="str">
        <f>IF((COUNTIF('MS-Sang'!E$6:E$35,$D27)+COUNTIF('MS-Chieu'!E$6:E$35,$D27))&gt;0,K$6&amp;" ("&amp;TEXT(COUNTIF('MS-Sang'!E$6:E$35,$D27)+COUNTIF('MS-Chieu'!E$6:E$35,$D27),"0")&amp;"), ","")</f>
        <v/>
      </c>
      <c r="L27" s="247" t="str">
        <f>IF((COUNTIF('MS-Sang'!F$6:F$35,$D27)+COUNTIF('MS-Chieu'!F$6:F$35,$D27))&gt;0,L$6&amp;" ("&amp;TEXT(COUNTIF('MS-Sang'!F$6:F$35,$D27)+COUNTIF('MS-Chieu'!F$6:F$35,$D27),"0")&amp;"), ","")</f>
        <v/>
      </c>
      <c r="M27" s="247" t="str">
        <f>IF((COUNTIF('MS-Sang'!G$6:G$35,$D27)+COUNTIF('MS-Chieu'!G$6:G$35,$D27))&gt;0,M$6&amp;" ("&amp;TEXT(COUNTIF('MS-Sang'!G$6:G$35,$D27)+COUNTIF('MS-Chieu'!G$6:G$35,$D27),"0")&amp;"), ","")</f>
        <v/>
      </c>
      <c r="N27" s="247" t="str">
        <f>IF((COUNTIF('MS-Sang'!H$6:H$35,$D27)+COUNTIF('MS-Chieu'!H$6:H$35,$D27))&gt;0,N$6&amp;" ("&amp;TEXT(COUNTIF('MS-Sang'!H$6:H$35,$D27)+COUNTIF('MS-Chieu'!H$6:H$35,$D27),"0")&amp;"), ","")</f>
        <v/>
      </c>
      <c r="O27" s="247" t="str">
        <f>IF((COUNTIF('MS-Sang'!I$6:I$35,$D27)+COUNTIF('MS-Chieu'!I$6:I$35,$D27))&gt;0,O$6&amp;" ("&amp;TEXT(COUNTIF('MS-Sang'!I$6:I$35,$D27)+COUNTIF('MS-Chieu'!I$6:I$35,$D27),"0")&amp;"), ","")</f>
        <v/>
      </c>
      <c r="P27" s="247" t="str">
        <f>IF((COUNTIF('MS-Sang'!J$6:J$35,$D27)+COUNTIF('MS-Chieu'!J$6:J$35,$D27))&gt;0,P$6&amp;" ("&amp;TEXT(COUNTIF('MS-Sang'!J$6:J$35,$D27)+COUNTIF('MS-Chieu'!J$6:J$35,$D27),"0")&amp;"), ","")</f>
        <v/>
      </c>
      <c r="Q27" s="247" t="str">
        <f>IF((COUNTIF('MS-Sang'!K$6:K$35,$D27)+COUNTIF('MS-Chieu'!K$6:K$35,$D27))&gt;0,Q$6&amp;" ("&amp;TEXT(COUNTIF('MS-Sang'!K$6:K$35,$D27)+COUNTIF('MS-Chieu'!K$6:K$35,$D27),"0")&amp;"), ","")</f>
        <v/>
      </c>
      <c r="R27" s="247" t="str">
        <f>IF((COUNTIF('MS-Sang'!L$6:L$35,$D27)+COUNTIF('MS-Chieu'!L$6:L$35,$D27))&gt;0,R$6&amp;" ("&amp;TEXT(COUNTIF('MS-Sang'!L$6:L$35,$D27)+COUNTIF('MS-Chieu'!L$6:L$35,$D27),"0")&amp;"), ","")</f>
        <v/>
      </c>
      <c r="S27" s="247" t="str">
        <f>IF((COUNTIF('MS-Sang'!M$6:M$35,$D27)+COUNTIF('MS-Chieu'!M$6:M$35,$D27))&gt;0,S$6&amp;" ("&amp;TEXT(COUNTIF('MS-Sang'!M$6:M$35,$D27)+COUNTIF('MS-Chieu'!M$6:M$35,$D27),"0")&amp;"), ","")</f>
        <v/>
      </c>
      <c r="T27" s="247" t="str">
        <f>IF((COUNTIF('MS-Sang'!N$6:N$35,$D27)+COUNTIF('MS-Chieu'!N$6:N$35,$D27))&gt;0,T$6&amp;" ("&amp;TEXT(COUNTIF('MS-Sang'!N$6:N$35,$D27)+COUNTIF('MS-Chieu'!N$6:N$35,$D27),"0")&amp;"), ","")</f>
        <v/>
      </c>
      <c r="U27" s="247" t="str">
        <f>IF((COUNTIF('MS-Sang'!O$6:O$35,$D27)+COUNTIF('MS-Chieu'!O$6:O$35,$D27))&gt;0,U$6&amp;" ("&amp;TEXT(COUNTIF('MS-Sang'!O$6:O$35,$D27)+COUNTIF('MS-Chieu'!O$6:O$35,$D27),"0")&amp;"), ","")</f>
        <v/>
      </c>
      <c r="V27" s="247" t="str">
        <f>IF((COUNTIF('MS-Sang'!P$6:P$35,$D27)+COUNTIF('MS-Chieu'!P$6:P$35,$D27))&gt;0,V$6&amp;" ("&amp;TEXT(COUNTIF('MS-Sang'!P$6:P$35,$D27)+COUNTIF('MS-Chieu'!P$6:P$35,$D27),"0")&amp;"), ","")</f>
        <v/>
      </c>
      <c r="W27" s="247" t="str">
        <f>IF((COUNTIF('MS-Sang'!Q$6:Q$35,$D27)+COUNTIF('MS-Chieu'!Q$6:Q$35,$D27))&gt;0,W$6&amp;" ("&amp;TEXT(COUNTIF('MS-Sang'!Q$6:Q$35,$D27)+COUNTIF('MS-Chieu'!Q$6:Q$35,$D27),"0")&amp;"), ","")</f>
        <v/>
      </c>
      <c r="X27" s="247" t="str">
        <f>IF((COUNTIF('MS-Sang'!R$6:R$35,$D27)+COUNTIF('MS-Chieu'!R$6:R$35,$D27))&gt;0,X$6&amp;" ("&amp;TEXT(COUNTIF('MS-Sang'!R$6:R$35,$D27)+COUNTIF('MS-Chieu'!R$6:R$35,$D27),"0")&amp;"), ","")</f>
        <v/>
      </c>
      <c r="Y27" s="247" t="str">
        <f>IF((COUNTIF('MS-Sang'!S$6:S$35,$D27)+COUNTIF('MS-Chieu'!S$6:S$35,$D27))&gt;0,Y$6&amp;" ("&amp;TEXT(COUNTIF('MS-Sang'!S$6:S$35,$D27)+COUNTIF('MS-Chieu'!S$6:S$35,$D27),"0")&amp;"), ","")</f>
        <v/>
      </c>
      <c r="Z27" s="247" t="str">
        <f>IF((COUNTIF('MS-Sang'!T$6:T$35,$D27)+COUNTIF('MS-Chieu'!T$6:T$35,$D27))&gt;0,Z$6&amp;" ("&amp;TEXT(COUNTIF('MS-Sang'!T$6:T$35,$D27)+COUNTIF('MS-Chieu'!T$6:T$35,$D27),"0")&amp;"), ","")</f>
        <v xml:space="preserve">11A7 (1), </v>
      </c>
      <c r="AA27" s="247" t="str">
        <f>IF((COUNTIF('MS-Sang'!U$6:U$35,$D27)+COUNTIF('MS-Chieu'!U$6:U$35,$D27))&gt;0,AA$6&amp;" ("&amp;TEXT(COUNTIF('MS-Sang'!U$6:U$35,$D27)+COUNTIF('MS-Chieu'!U$6:U$35,$D27),"0")&amp;"), ","")</f>
        <v xml:space="preserve">11A8 (1), </v>
      </c>
      <c r="AB27" s="247" t="str">
        <f>IF((COUNTIF('MS-Sang'!V$6:V$35,$D27)+COUNTIF('MS-Chieu'!V$6:V$35,$D27))&gt;0,AB$6&amp;" ("&amp;TEXT(COUNTIF('MS-Sang'!V$6:V$35,$D27)+COUNTIF('MS-Chieu'!V$6:V$35,$D27),"0")&amp;"), ","")</f>
        <v xml:space="preserve">11A9 (1), </v>
      </c>
      <c r="AC27" s="247" t="str">
        <f>IF((COUNTIF('MS-Sang'!W$6:W$35,$D27)+COUNTIF('MS-Chieu'!W$6:W$35,$D27))&gt;0,AC$6&amp;" ("&amp;TEXT(COUNTIF('MS-Sang'!W$6:W$35,$D27)+COUNTIF('MS-Chieu'!W$6:W$35,$D27),"0")&amp;"), ","")</f>
        <v xml:space="preserve">11A10 (1), </v>
      </c>
      <c r="AD27" s="247" t="str">
        <f>IF((COUNTIF('MS-Sang'!X$6:X$35,$D27)+COUNTIF('MS-Chieu'!X$6:X$35,$D27))&gt;0,AD$6&amp;" ("&amp;TEXT(COUNTIF('MS-Sang'!X$6:X$35,$D27)+COUNTIF('MS-Chieu'!X$6:X$35,$D27),"0")&amp;"), ","")</f>
        <v xml:space="preserve">12A1 (1), </v>
      </c>
      <c r="AE27" s="247" t="str">
        <f>IF((COUNTIF('MS-Sang'!Y$6:Y$35,$D27)+COUNTIF('MS-Chieu'!Y$6:Y$35,$D27))&gt;0,AE$6&amp;" ("&amp;TEXT(COUNTIF('MS-Sang'!Y$6:Y$35,$D27)+COUNTIF('MS-Chieu'!Y$6:Y$35,$D27),"0")&amp;"), ","")</f>
        <v xml:space="preserve">12A2 (1), </v>
      </c>
      <c r="AF27" s="247" t="str">
        <f>IF((COUNTIF('MS-Sang'!Z$6:Z$35,$D27)+COUNTIF('MS-Chieu'!Z$6:Z$35,$D27))&gt;0,AF$6&amp;" ("&amp;TEXT(COUNTIF('MS-Sang'!Z$6:Z$35,$D27)+COUNTIF('MS-Chieu'!Z$6:Z$35,$D27),"0")&amp;"), ","")</f>
        <v/>
      </c>
      <c r="AG27" s="247" t="str">
        <f>IF((COUNTIF('MS-Sang'!AA$6:AA$35,$D27)+COUNTIF('MS-Chieu'!AA$6:AA$35,$D27))&gt;0,AG$6&amp;" ("&amp;TEXT(COUNTIF('MS-Sang'!AA$6:AA$35,$D27)+COUNTIF('MS-Chieu'!AA$6:AA$35,$D27),"0")&amp;"), ","")</f>
        <v/>
      </c>
      <c r="AH27" s="247" t="str">
        <f>IF((COUNTIF('MS-Sang'!AB$6:AB$35,$D27)+COUNTIF('MS-Chieu'!AB$6:AB$35,$D27))&gt;0,AH$6&amp;" ("&amp;TEXT(COUNTIF('MS-Sang'!AB$6:AB$35,$D27)+COUNTIF('MS-Chieu'!AB$6:AB$35,$D27),"0")&amp;"), ","")</f>
        <v/>
      </c>
      <c r="AI27" s="247" t="str">
        <f>IF((COUNTIF('MS-Sang'!AC$6:AC$35,$D27)+COUNTIF('MS-Chieu'!AC$6:AC$35,$D27))&gt;0,AI$6&amp;" ("&amp;TEXT(COUNTIF('MS-Sang'!AC$6:AC$35,$D27)+COUNTIF('MS-Chieu'!AC$6:AC$35,$D27),"0")&amp;"), ","")</f>
        <v/>
      </c>
      <c r="AJ27" s="247" t="str">
        <f>IF((COUNTIF('MS-Sang'!AD$6:AD$35,$D27)+COUNTIF('MS-Chieu'!AD$6:AD$35,$D27))&gt;0,AJ$6&amp;" ("&amp;TEXT(COUNTIF('MS-Sang'!AD$6:AD$35,$D27)+COUNTIF('MS-Chieu'!AD$6:AD$35,$D27),"0")&amp;"), ","")</f>
        <v xml:space="preserve">12A7 (1), </v>
      </c>
      <c r="AK27" s="247" t="str">
        <f>IF((COUNTIF('MS-Sang'!AE$6:AE$35,$D27)+COUNTIF('MS-Chieu'!AE$6:AE$35,$D27))&gt;0,AK$6&amp;" ("&amp;TEXT(COUNTIF('MS-Sang'!AE$6:AE$35,$D27)+COUNTIF('MS-Chieu'!AE$6:AE$35,$D27),"0")&amp;"), ","")</f>
        <v/>
      </c>
      <c r="AL27" s="247" t="str">
        <f>IF((COUNTIF('MS-Sang'!AF$6:AF$35,$D27)+COUNTIF('MS-Chieu'!AF$6:AF$35,$D27))&gt;0,AL$6&amp;" ("&amp;TEXT(COUNTIF('MS-Sang'!AF$6:AF$35,$D27)+COUNTIF('MS-Chieu'!AF$6:AF$35,$D27),"0")&amp;"), ","")</f>
        <v xml:space="preserve">12A9 (2), </v>
      </c>
      <c r="AM27" s="247" t="str">
        <f>IF((COUNTIF('MS-Sang'!AG$6:AG$35,$D27)+COUNTIF('MS-Chieu'!AG$6:AG$35,$D27))&gt;0,AM$6&amp;" ("&amp;TEXT(COUNTIF('MS-Sang'!AG$6:AG$35,$D27)+COUNTIF('MS-Chieu'!AG$6:AG$35,$D27),"0")&amp;"), ","")</f>
        <v/>
      </c>
      <c r="AN27" s="247" t="str">
        <f>IF((COUNTIF('MS-Sang'!AH$6:AH$35,$D27)+COUNTIF('MS-Chieu'!AH$6:AH$35,$D27))&gt;0,AN$6&amp;" ("&amp;TEXT(COUNTIF('MS-Sang'!AH$6:AH$35,$D27)+COUNTIF('MS-Chieu'!AH$6:AH$35,$D27),"0")&amp;"), ","")</f>
        <v/>
      </c>
      <c r="AO27" s="247" t="str">
        <f>IF((COUNTIF('MS-Sang'!AI$6:AI$35,$D27)+COUNTIF('MS-Chieu'!AI$6:AI$35,$D27))&gt;0,AO$6&amp;" ("&amp;TEXT(COUNTIF('MS-Sang'!AI$6:AI$35,$D27)+COUNTIF('MS-Chieu'!AI$6:AI$35,$D27),"0")&amp;"), ","")</f>
        <v/>
      </c>
      <c r="AP27" s="247" t="str">
        <f>IF((COUNTIF('MS-Sang'!AJ$6:AJ$35,$D27)+COUNTIF('MS-Chieu'!AJ$6:AJ$35,$D27))&gt;0,AP$6&amp;" ("&amp;TEXT(COUNTIF('MS-Sang'!AJ$6:AJ$35,$D27)+COUNTIF('MS-Chieu'!AJ$6:AJ$35,$D27),"0")&amp;"), ","")</f>
        <v/>
      </c>
      <c r="AQ27" s="247" t="str">
        <f>IF((COUNTIF('MS-Sang'!AK$6:AK$35,$D27)+COUNTIF('MS-Chieu'!AK$6:AK$35,$D27))&gt;0,AQ$6&amp;" ("&amp;TEXT(COUNTIF('MS-Sang'!AK$6:AK$35,$D27)+COUNTIF('MS-Chieu'!AK$6:AK$35,$D27),"0")&amp;"), ","")</f>
        <v/>
      </c>
      <c r="AR27" s="247" t="str">
        <f>IF((COUNTIF('MS-Sang'!AL$6:AL$35,$D27)+COUNTIF('MS-Chieu'!AL$6:AL$35,$D27))&gt;0,AR$6&amp;" ("&amp;TEXT(COUNTIF('MS-Sang'!AL$6:AL$35,$D27)+COUNTIF('MS-Chieu'!AL$6:AL$35,$D27),"0")&amp;"), ","")</f>
        <v/>
      </c>
      <c r="AS27" s="247" t="str">
        <f>IF((COUNTIF('MS-Sang'!AM$6:AM$35,$D27)+COUNTIF('MS-Chieu'!AM$6:AM$35,$D27))&gt;0,AS$6&amp;" ("&amp;TEXT(COUNTIF('MS-Sang'!AM$6:AM$35,$D27)+COUNTIF('MS-Chieu'!AM$6:AM$35,$D27),"0")&amp;"), ","")</f>
        <v/>
      </c>
    </row>
    <row r="28" spans="1:45" s="231" customFormat="1" ht="31.5" x14ac:dyDescent="0.2">
      <c r="A28" s="245">
        <f t="shared" si="0"/>
        <v>21</v>
      </c>
      <c r="B28" s="246" t="str">
        <f>'MS1'!L22</f>
        <v>Nguyễn Văn Bền</v>
      </c>
      <c r="C28" s="246" t="str">
        <f>'MS1'!E22</f>
        <v>CN</v>
      </c>
      <c r="D28" s="240" t="str">
        <f>'MS1'!B22</f>
        <v>K2</v>
      </c>
      <c r="E28" s="246" t="str">
        <f>'MS1'!N22</f>
        <v/>
      </c>
      <c r="F28" s="247" t="str">
        <f t="shared" si="1"/>
        <v xml:space="preserve">11A3 (1), 11A4 (1), 11A5 (1), 11A6 (1), 12A3 (1), 12A4 (1), 12A5 (1), 12A6 (1), 12A8 (1), </v>
      </c>
      <c r="G28" s="248">
        <f>COUNTIF('MS-Sang'!$C$6:$AI$35,PCGD!$D28)+COUNTIF('MS-Chieu'!$C$6:$AI$35,PCGD!$D28)</f>
        <v>9</v>
      </c>
      <c r="H28" s="247" t="str">
        <f t="shared" si="2"/>
        <v xml:space="preserve">11A5 (1), 11A6 (1), 12A3 (1), 12A4 (1), 12A5 (1), 12A6 (1), 12A8 (1), </v>
      </c>
      <c r="I28" s="247" t="str">
        <f>IF((COUNTIF('MS-Sang'!C$6:C$35,$D28)+COUNTIF('MS-Chieu'!C$6:C$35,$D28))&gt;0,I$6&amp;" ("&amp;TEXT(COUNTIF('MS-Sang'!C$6:C$35,$D28)+COUNTIF('MS-Chieu'!C$6:C$35,$D28),"0")&amp;"), ","")</f>
        <v/>
      </c>
      <c r="J28" s="247" t="str">
        <f>IF((COUNTIF('MS-Sang'!D$6:D$35,$D28)+COUNTIF('MS-Chieu'!D$6:D$35,$D28))&gt;0,J$6&amp;" ("&amp;TEXT(COUNTIF('MS-Sang'!D$6:D$35,$D28)+COUNTIF('MS-Chieu'!D$6:D$35,$D28),"0")&amp;"), ","")</f>
        <v/>
      </c>
      <c r="K28" s="247" t="str">
        <f>IF((COUNTIF('MS-Sang'!E$6:E$35,$D28)+COUNTIF('MS-Chieu'!E$6:E$35,$D28))&gt;0,K$6&amp;" ("&amp;TEXT(COUNTIF('MS-Sang'!E$6:E$35,$D28)+COUNTIF('MS-Chieu'!E$6:E$35,$D28),"0")&amp;"), ","")</f>
        <v/>
      </c>
      <c r="L28" s="247" t="str">
        <f>IF((COUNTIF('MS-Sang'!F$6:F$35,$D28)+COUNTIF('MS-Chieu'!F$6:F$35,$D28))&gt;0,L$6&amp;" ("&amp;TEXT(COUNTIF('MS-Sang'!F$6:F$35,$D28)+COUNTIF('MS-Chieu'!F$6:F$35,$D28),"0")&amp;"), ","")</f>
        <v/>
      </c>
      <c r="M28" s="247" t="str">
        <f>IF((COUNTIF('MS-Sang'!G$6:G$35,$D28)+COUNTIF('MS-Chieu'!G$6:G$35,$D28))&gt;0,M$6&amp;" ("&amp;TEXT(COUNTIF('MS-Sang'!G$6:G$35,$D28)+COUNTIF('MS-Chieu'!G$6:G$35,$D28),"0")&amp;"), ","")</f>
        <v/>
      </c>
      <c r="N28" s="247" t="str">
        <f>IF((COUNTIF('MS-Sang'!H$6:H$35,$D28)+COUNTIF('MS-Chieu'!H$6:H$35,$D28))&gt;0,N$6&amp;" ("&amp;TEXT(COUNTIF('MS-Sang'!H$6:H$35,$D28)+COUNTIF('MS-Chieu'!H$6:H$35,$D28),"0")&amp;"), ","")</f>
        <v/>
      </c>
      <c r="O28" s="247" t="str">
        <f>IF((COUNTIF('MS-Sang'!I$6:I$35,$D28)+COUNTIF('MS-Chieu'!I$6:I$35,$D28))&gt;0,O$6&amp;" ("&amp;TEXT(COUNTIF('MS-Sang'!I$6:I$35,$D28)+COUNTIF('MS-Chieu'!I$6:I$35,$D28),"0")&amp;"), ","")</f>
        <v/>
      </c>
      <c r="P28" s="247" t="str">
        <f>IF((COUNTIF('MS-Sang'!J$6:J$35,$D28)+COUNTIF('MS-Chieu'!J$6:J$35,$D28))&gt;0,P$6&amp;" ("&amp;TEXT(COUNTIF('MS-Sang'!J$6:J$35,$D28)+COUNTIF('MS-Chieu'!J$6:J$35,$D28),"0")&amp;"), ","")</f>
        <v/>
      </c>
      <c r="Q28" s="247" t="str">
        <f>IF((COUNTIF('MS-Sang'!K$6:K$35,$D28)+COUNTIF('MS-Chieu'!K$6:K$35,$D28))&gt;0,Q$6&amp;" ("&amp;TEXT(COUNTIF('MS-Sang'!K$6:K$35,$D28)+COUNTIF('MS-Chieu'!K$6:K$35,$D28),"0")&amp;"), ","")</f>
        <v/>
      </c>
      <c r="R28" s="247" t="str">
        <f>IF((COUNTIF('MS-Sang'!L$6:L$35,$D28)+COUNTIF('MS-Chieu'!L$6:L$35,$D28))&gt;0,R$6&amp;" ("&amp;TEXT(COUNTIF('MS-Sang'!L$6:L$35,$D28)+COUNTIF('MS-Chieu'!L$6:L$35,$D28),"0")&amp;"), ","")</f>
        <v/>
      </c>
      <c r="S28" s="247" t="str">
        <f>IF((COUNTIF('MS-Sang'!M$6:M$35,$D28)+COUNTIF('MS-Chieu'!M$6:M$35,$D28))&gt;0,S$6&amp;" ("&amp;TEXT(COUNTIF('MS-Sang'!M$6:M$35,$D28)+COUNTIF('MS-Chieu'!M$6:M$35,$D28),"0")&amp;"), ","")</f>
        <v/>
      </c>
      <c r="T28" s="247" t="str">
        <f>IF((COUNTIF('MS-Sang'!N$6:N$35,$D28)+COUNTIF('MS-Chieu'!N$6:N$35,$D28))&gt;0,T$6&amp;" ("&amp;TEXT(COUNTIF('MS-Sang'!N$6:N$35,$D28)+COUNTIF('MS-Chieu'!N$6:N$35,$D28),"0")&amp;"), ","")</f>
        <v/>
      </c>
      <c r="U28" s="247" t="str">
        <f>IF((COUNTIF('MS-Sang'!O$6:O$35,$D28)+COUNTIF('MS-Chieu'!O$6:O$35,$D28))&gt;0,U$6&amp;" ("&amp;TEXT(COUNTIF('MS-Sang'!O$6:O$35,$D28)+COUNTIF('MS-Chieu'!O$6:O$35,$D28),"0")&amp;"), ","")</f>
        <v/>
      </c>
      <c r="V28" s="247" t="str">
        <f>IF((COUNTIF('MS-Sang'!P$6:P$35,$D28)+COUNTIF('MS-Chieu'!P$6:P$35,$D28))&gt;0,V$6&amp;" ("&amp;TEXT(COUNTIF('MS-Sang'!P$6:P$35,$D28)+COUNTIF('MS-Chieu'!P$6:P$35,$D28),"0")&amp;"), ","")</f>
        <v xml:space="preserve">11A3 (1), </v>
      </c>
      <c r="W28" s="247" t="str">
        <f>IF((COUNTIF('MS-Sang'!Q$6:Q$35,$D28)+COUNTIF('MS-Chieu'!Q$6:Q$35,$D28))&gt;0,W$6&amp;" ("&amp;TEXT(COUNTIF('MS-Sang'!Q$6:Q$35,$D28)+COUNTIF('MS-Chieu'!Q$6:Q$35,$D28),"0")&amp;"), ","")</f>
        <v xml:space="preserve">11A4 (1), </v>
      </c>
      <c r="X28" s="247" t="str">
        <f>IF((COUNTIF('MS-Sang'!R$6:R$35,$D28)+COUNTIF('MS-Chieu'!R$6:R$35,$D28))&gt;0,X$6&amp;" ("&amp;TEXT(COUNTIF('MS-Sang'!R$6:R$35,$D28)+COUNTIF('MS-Chieu'!R$6:R$35,$D28),"0")&amp;"), ","")</f>
        <v xml:space="preserve">11A5 (1), </v>
      </c>
      <c r="Y28" s="247" t="str">
        <f>IF((COUNTIF('MS-Sang'!S$6:S$35,$D28)+COUNTIF('MS-Chieu'!S$6:S$35,$D28))&gt;0,Y$6&amp;" ("&amp;TEXT(COUNTIF('MS-Sang'!S$6:S$35,$D28)+COUNTIF('MS-Chieu'!S$6:S$35,$D28),"0")&amp;"), ","")</f>
        <v xml:space="preserve">11A6 (1), </v>
      </c>
      <c r="Z28" s="247" t="str">
        <f>IF((COUNTIF('MS-Sang'!T$6:T$35,$D28)+COUNTIF('MS-Chieu'!T$6:T$35,$D28))&gt;0,Z$6&amp;" ("&amp;TEXT(COUNTIF('MS-Sang'!T$6:T$35,$D28)+COUNTIF('MS-Chieu'!T$6:T$35,$D28),"0")&amp;"), ","")</f>
        <v/>
      </c>
      <c r="AA28" s="247" t="str">
        <f>IF((COUNTIF('MS-Sang'!U$6:U$35,$D28)+COUNTIF('MS-Chieu'!U$6:U$35,$D28))&gt;0,AA$6&amp;" ("&amp;TEXT(COUNTIF('MS-Sang'!U$6:U$35,$D28)+COUNTIF('MS-Chieu'!U$6:U$35,$D28),"0")&amp;"), ","")</f>
        <v/>
      </c>
      <c r="AB28" s="247" t="str">
        <f>IF((COUNTIF('MS-Sang'!V$6:V$35,$D28)+COUNTIF('MS-Chieu'!V$6:V$35,$D28))&gt;0,AB$6&amp;" ("&amp;TEXT(COUNTIF('MS-Sang'!V$6:V$35,$D28)+COUNTIF('MS-Chieu'!V$6:V$35,$D28),"0")&amp;"), ","")</f>
        <v/>
      </c>
      <c r="AC28" s="247" t="str">
        <f>IF((COUNTIF('MS-Sang'!W$6:W$35,$D28)+COUNTIF('MS-Chieu'!W$6:W$35,$D28))&gt;0,AC$6&amp;" ("&amp;TEXT(COUNTIF('MS-Sang'!W$6:W$35,$D28)+COUNTIF('MS-Chieu'!W$6:W$35,$D28),"0")&amp;"), ","")</f>
        <v/>
      </c>
      <c r="AD28" s="247" t="str">
        <f>IF((COUNTIF('MS-Sang'!X$6:X$35,$D28)+COUNTIF('MS-Chieu'!X$6:X$35,$D28))&gt;0,AD$6&amp;" ("&amp;TEXT(COUNTIF('MS-Sang'!X$6:X$35,$D28)+COUNTIF('MS-Chieu'!X$6:X$35,$D28),"0")&amp;"), ","")</f>
        <v/>
      </c>
      <c r="AE28" s="247" t="str">
        <f>IF((COUNTIF('MS-Sang'!Y$6:Y$35,$D28)+COUNTIF('MS-Chieu'!Y$6:Y$35,$D28))&gt;0,AE$6&amp;" ("&amp;TEXT(COUNTIF('MS-Sang'!Y$6:Y$35,$D28)+COUNTIF('MS-Chieu'!Y$6:Y$35,$D28),"0")&amp;"), ","")</f>
        <v/>
      </c>
      <c r="AF28" s="247" t="str">
        <f>IF((COUNTIF('MS-Sang'!Z$6:Z$35,$D28)+COUNTIF('MS-Chieu'!Z$6:Z$35,$D28))&gt;0,AF$6&amp;" ("&amp;TEXT(COUNTIF('MS-Sang'!Z$6:Z$35,$D28)+COUNTIF('MS-Chieu'!Z$6:Z$35,$D28),"0")&amp;"), ","")</f>
        <v xml:space="preserve">12A3 (1), </v>
      </c>
      <c r="AG28" s="247" t="str">
        <f>IF((COUNTIF('MS-Sang'!AA$6:AA$35,$D28)+COUNTIF('MS-Chieu'!AA$6:AA$35,$D28))&gt;0,AG$6&amp;" ("&amp;TEXT(COUNTIF('MS-Sang'!AA$6:AA$35,$D28)+COUNTIF('MS-Chieu'!AA$6:AA$35,$D28),"0")&amp;"), ","")</f>
        <v xml:space="preserve">12A4 (1), </v>
      </c>
      <c r="AH28" s="247" t="str">
        <f>IF((COUNTIF('MS-Sang'!AB$6:AB$35,$D28)+COUNTIF('MS-Chieu'!AB$6:AB$35,$D28))&gt;0,AH$6&amp;" ("&amp;TEXT(COUNTIF('MS-Sang'!AB$6:AB$35,$D28)+COUNTIF('MS-Chieu'!AB$6:AB$35,$D28),"0")&amp;"), ","")</f>
        <v xml:space="preserve">12A5 (1), </v>
      </c>
      <c r="AI28" s="247" t="str">
        <f>IF((COUNTIF('MS-Sang'!AC$6:AC$35,$D28)+COUNTIF('MS-Chieu'!AC$6:AC$35,$D28))&gt;0,AI$6&amp;" ("&amp;TEXT(COUNTIF('MS-Sang'!AC$6:AC$35,$D28)+COUNTIF('MS-Chieu'!AC$6:AC$35,$D28),"0")&amp;"), ","")</f>
        <v xml:space="preserve">12A6 (1), </v>
      </c>
      <c r="AJ28" s="247" t="str">
        <f>IF((COUNTIF('MS-Sang'!AD$6:AD$35,$D28)+COUNTIF('MS-Chieu'!AD$6:AD$35,$D28))&gt;0,AJ$6&amp;" ("&amp;TEXT(COUNTIF('MS-Sang'!AD$6:AD$35,$D28)+COUNTIF('MS-Chieu'!AD$6:AD$35,$D28),"0")&amp;"), ","")</f>
        <v/>
      </c>
      <c r="AK28" s="247" t="str">
        <f>IF((COUNTIF('MS-Sang'!AE$6:AE$35,$D28)+COUNTIF('MS-Chieu'!AE$6:AE$35,$D28))&gt;0,AK$6&amp;" ("&amp;TEXT(COUNTIF('MS-Sang'!AE$6:AE$35,$D28)+COUNTIF('MS-Chieu'!AE$6:AE$35,$D28),"0")&amp;"), ","")</f>
        <v xml:space="preserve">12A8 (1), </v>
      </c>
      <c r="AL28" s="247" t="str">
        <f>IF((COUNTIF('MS-Sang'!AF$6:AF$35,$D28)+COUNTIF('MS-Chieu'!AF$6:AF$35,$D28))&gt;0,AL$6&amp;" ("&amp;TEXT(COUNTIF('MS-Sang'!AF$6:AF$35,$D28)+COUNTIF('MS-Chieu'!AF$6:AF$35,$D28),"0")&amp;"), ","")</f>
        <v/>
      </c>
      <c r="AM28" s="247" t="str">
        <f>IF((COUNTIF('MS-Sang'!AG$6:AG$35,$D28)+COUNTIF('MS-Chieu'!AG$6:AG$35,$D28))&gt;0,AM$6&amp;" ("&amp;TEXT(COUNTIF('MS-Sang'!AG$6:AG$35,$D28)+COUNTIF('MS-Chieu'!AG$6:AG$35,$D28),"0")&amp;"), ","")</f>
        <v/>
      </c>
      <c r="AN28" s="247" t="str">
        <f>IF((COUNTIF('MS-Sang'!AH$6:AH$35,$D28)+COUNTIF('MS-Chieu'!AH$6:AH$35,$D28))&gt;0,AN$6&amp;" ("&amp;TEXT(COUNTIF('MS-Sang'!AH$6:AH$35,$D28)+COUNTIF('MS-Chieu'!AH$6:AH$35,$D28),"0")&amp;"), ","")</f>
        <v/>
      </c>
      <c r="AO28" s="247" t="str">
        <f>IF((COUNTIF('MS-Sang'!AI$6:AI$35,$D28)+COUNTIF('MS-Chieu'!AI$6:AI$35,$D28))&gt;0,AO$6&amp;" ("&amp;TEXT(COUNTIF('MS-Sang'!AI$6:AI$35,$D28)+COUNTIF('MS-Chieu'!AI$6:AI$35,$D28),"0")&amp;"), ","")</f>
        <v/>
      </c>
      <c r="AP28" s="247" t="str">
        <f>IF((COUNTIF('MS-Sang'!AJ$6:AJ$35,$D28)+COUNTIF('MS-Chieu'!AJ$6:AJ$35,$D28))&gt;0,AP$6&amp;" ("&amp;TEXT(COUNTIF('MS-Sang'!AJ$6:AJ$35,$D28)+COUNTIF('MS-Chieu'!AJ$6:AJ$35,$D28),"0")&amp;"), ","")</f>
        <v/>
      </c>
      <c r="AQ28" s="247" t="str">
        <f>IF((COUNTIF('MS-Sang'!AK$6:AK$35,$D28)+COUNTIF('MS-Chieu'!AK$6:AK$35,$D28))&gt;0,AQ$6&amp;" ("&amp;TEXT(COUNTIF('MS-Sang'!AK$6:AK$35,$D28)+COUNTIF('MS-Chieu'!AK$6:AK$35,$D28),"0")&amp;"), ","")</f>
        <v/>
      </c>
      <c r="AR28" s="247" t="str">
        <f>IF((COUNTIF('MS-Sang'!AL$6:AL$35,$D28)+COUNTIF('MS-Chieu'!AL$6:AL$35,$D28))&gt;0,AR$6&amp;" ("&amp;TEXT(COUNTIF('MS-Sang'!AL$6:AL$35,$D28)+COUNTIF('MS-Chieu'!AL$6:AL$35,$D28),"0")&amp;"), ","")</f>
        <v/>
      </c>
      <c r="AS28" s="247" t="str">
        <f>IF((COUNTIF('MS-Sang'!AM$6:AM$35,$D28)+COUNTIF('MS-Chieu'!AM$6:AM$35,$D28))&gt;0,AS$6&amp;" ("&amp;TEXT(COUNTIF('MS-Sang'!AM$6:AM$35,$D28)+COUNTIF('MS-Chieu'!AM$6:AM$35,$D28),"0")&amp;"), ","")</f>
        <v/>
      </c>
    </row>
    <row r="29" spans="1:45" s="231" customFormat="1" ht="31.5" x14ac:dyDescent="0.2">
      <c r="A29" s="245">
        <f t="shared" si="0"/>
        <v>22</v>
      </c>
      <c r="B29" s="246" t="str">
        <f>'MS1'!L23</f>
        <v>Nguyễn Thị Vũ Thanh</v>
      </c>
      <c r="C29" s="246" t="str">
        <f>'MS1'!E23</f>
        <v>CN</v>
      </c>
      <c r="D29" s="240" t="str">
        <f>'MS1'!B23</f>
        <v>K3</v>
      </c>
      <c r="E29" s="246" t="str">
        <f>'MS1'!N23</f>
        <v/>
      </c>
      <c r="F29" s="247" t="str">
        <f t="shared" si="1"/>
        <v xml:space="preserve">10A7 (1), 10A8 (1), 10A9 (1), 11A1 (1), 11A2 (1), 12A10 (1), 12A11 (1), </v>
      </c>
      <c r="G29" s="248">
        <f>COUNTIF('MS-Sang'!$C$6:$AI$35,PCGD!$D29)+COUNTIF('MS-Chieu'!$C$6:$AI$35,PCGD!$D29)</f>
        <v>7</v>
      </c>
      <c r="H29" s="247" t="str">
        <f t="shared" si="2"/>
        <v xml:space="preserve">12A10 (1), 12A11 (1), </v>
      </c>
      <c r="I29" s="247" t="str">
        <f>IF((COUNTIF('MS-Sang'!C$6:C$35,$D29)+COUNTIF('MS-Chieu'!C$6:C$35,$D29))&gt;0,I$6&amp;" ("&amp;TEXT(COUNTIF('MS-Sang'!C$6:C$35,$D29)+COUNTIF('MS-Chieu'!C$6:C$35,$D29),"0")&amp;"), ","")</f>
        <v/>
      </c>
      <c r="J29" s="247" t="str">
        <f>IF((COUNTIF('MS-Sang'!D$6:D$35,$D29)+COUNTIF('MS-Chieu'!D$6:D$35,$D29))&gt;0,J$6&amp;" ("&amp;TEXT(COUNTIF('MS-Sang'!D$6:D$35,$D29)+COUNTIF('MS-Chieu'!D$6:D$35,$D29),"0")&amp;"), ","")</f>
        <v/>
      </c>
      <c r="K29" s="247" t="str">
        <f>IF((COUNTIF('MS-Sang'!E$6:E$35,$D29)+COUNTIF('MS-Chieu'!E$6:E$35,$D29))&gt;0,K$6&amp;" ("&amp;TEXT(COUNTIF('MS-Sang'!E$6:E$35,$D29)+COUNTIF('MS-Chieu'!E$6:E$35,$D29),"0")&amp;"), ","")</f>
        <v/>
      </c>
      <c r="L29" s="247" t="str">
        <f>IF((COUNTIF('MS-Sang'!F$6:F$35,$D29)+COUNTIF('MS-Chieu'!F$6:F$35,$D29))&gt;0,L$6&amp;" ("&amp;TEXT(COUNTIF('MS-Sang'!F$6:F$35,$D29)+COUNTIF('MS-Chieu'!F$6:F$35,$D29),"0")&amp;"), ","")</f>
        <v/>
      </c>
      <c r="M29" s="247" t="str">
        <f>IF((COUNTIF('MS-Sang'!G$6:G$35,$D29)+COUNTIF('MS-Chieu'!G$6:G$35,$D29))&gt;0,M$6&amp;" ("&amp;TEXT(COUNTIF('MS-Sang'!G$6:G$35,$D29)+COUNTIF('MS-Chieu'!G$6:G$35,$D29),"0")&amp;"), ","")</f>
        <v/>
      </c>
      <c r="N29" s="247" t="str">
        <f>IF((COUNTIF('MS-Sang'!H$6:H$35,$D29)+COUNTIF('MS-Chieu'!H$6:H$35,$D29))&gt;0,N$6&amp;" ("&amp;TEXT(COUNTIF('MS-Sang'!H$6:H$35,$D29)+COUNTIF('MS-Chieu'!H$6:H$35,$D29),"0")&amp;"), ","")</f>
        <v/>
      </c>
      <c r="O29" s="247" t="str">
        <f>IF((COUNTIF('MS-Sang'!I$6:I$35,$D29)+COUNTIF('MS-Chieu'!I$6:I$35,$D29))&gt;0,O$6&amp;" ("&amp;TEXT(COUNTIF('MS-Sang'!I$6:I$35,$D29)+COUNTIF('MS-Chieu'!I$6:I$35,$D29),"0")&amp;"), ","")</f>
        <v xml:space="preserve">10A7 (1), </v>
      </c>
      <c r="P29" s="247" t="str">
        <f>IF((COUNTIF('MS-Sang'!J$6:J$35,$D29)+COUNTIF('MS-Chieu'!J$6:J$35,$D29))&gt;0,P$6&amp;" ("&amp;TEXT(COUNTIF('MS-Sang'!J$6:J$35,$D29)+COUNTIF('MS-Chieu'!J$6:J$35,$D29),"0")&amp;"), ","")</f>
        <v xml:space="preserve">10A8 (1), </v>
      </c>
      <c r="Q29" s="247" t="str">
        <f>IF((COUNTIF('MS-Sang'!K$6:K$35,$D29)+COUNTIF('MS-Chieu'!K$6:K$35,$D29))&gt;0,Q$6&amp;" ("&amp;TEXT(COUNTIF('MS-Sang'!K$6:K$35,$D29)+COUNTIF('MS-Chieu'!K$6:K$35,$D29),"0")&amp;"), ","")</f>
        <v xml:space="preserve">10A9 (1), </v>
      </c>
      <c r="R29" s="247" t="str">
        <f>IF((COUNTIF('MS-Sang'!L$6:L$35,$D29)+COUNTIF('MS-Chieu'!L$6:L$35,$D29))&gt;0,R$6&amp;" ("&amp;TEXT(COUNTIF('MS-Sang'!L$6:L$35,$D29)+COUNTIF('MS-Chieu'!L$6:L$35,$D29),"0")&amp;"), ","")</f>
        <v/>
      </c>
      <c r="S29" s="247" t="str">
        <f>IF((COUNTIF('MS-Sang'!M$6:M$35,$D29)+COUNTIF('MS-Chieu'!M$6:M$35,$D29))&gt;0,S$6&amp;" ("&amp;TEXT(COUNTIF('MS-Sang'!M$6:M$35,$D29)+COUNTIF('MS-Chieu'!M$6:M$35,$D29),"0")&amp;"), ","")</f>
        <v/>
      </c>
      <c r="T29" s="247" t="str">
        <f>IF((COUNTIF('MS-Sang'!N$6:N$35,$D29)+COUNTIF('MS-Chieu'!N$6:N$35,$D29))&gt;0,T$6&amp;" ("&amp;TEXT(COUNTIF('MS-Sang'!N$6:N$35,$D29)+COUNTIF('MS-Chieu'!N$6:N$35,$D29),"0")&amp;"), ","")</f>
        <v xml:space="preserve">11A1 (1), </v>
      </c>
      <c r="U29" s="247" t="str">
        <f>IF((COUNTIF('MS-Sang'!O$6:O$35,$D29)+COUNTIF('MS-Chieu'!O$6:O$35,$D29))&gt;0,U$6&amp;" ("&amp;TEXT(COUNTIF('MS-Sang'!O$6:O$35,$D29)+COUNTIF('MS-Chieu'!O$6:O$35,$D29),"0")&amp;"), ","")</f>
        <v xml:space="preserve">11A2 (1), </v>
      </c>
      <c r="V29" s="247" t="str">
        <f>IF((COUNTIF('MS-Sang'!P$6:P$35,$D29)+COUNTIF('MS-Chieu'!P$6:P$35,$D29))&gt;0,V$6&amp;" ("&amp;TEXT(COUNTIF('MS-Sang'!P$6:P$35,$D29)+COUNTIF('MS-Chieu'!P$6:P$35,$D29),"0")&amp;"), ","")</f>
        <v/>
      </c>
      <c r="W29" s="247" t="str">
        <f>IF((COUNTIF('MS-Sang'!Q$6:Q$35,$D29)+COUNTIF('MS-Chieu'!Q$6:Q$35,$D29))&gt;0,W$6&amp;" ("&amp;TEXT(COUNTIF('MS-Sang'!Q$6:Q$35,$D29)+COUNTIF('MS-Chieu'!Q$6:Q$35,$D29),"0")&amp;"), ","")</f>
        <v/>
      </c>
      <c r="X29" s="247" t="str">
        <f>IF((COUNTIF('MS-Sang'!R$6:R$35,$D29)+COUNTIF('MS-Chieu'!R$6:R$35,$D29))&gt;0,X$6&amp;" ("&amp;TEXT(COUNTIF('MS-Sang'!R$6:R$35,$D29)+COUNTIF('MS-Chieu'!R$6:R$35,$D29),"0")&amp;"), ","")</f>
        <v/>
      </c>
      <c r="Y29" s="247" t="str">
        <f>IF((COUNTIF('MS-Sang'!S$6:S$35,$D29)+COUNTIF('MS-Chieu'!S$6:S$35,$D29))&gt;0,Y$6&amp;" ("&amp;TEXT(COUNTIF('MS-Sang'!S$6:S$35,$D29)+COUNTIF('MS-Chieu'!S$6:S$35,$D29),"0")&amp;"), ","")</f>
        <v/>
      </c>
      <c r="Z29" s="247" t="str">
        <f>IF((COUNTIF('MS-Sang'!T$6:T$35,$D29)+COUNTIF('MS-Chieu'!T$6:T$35,$D29))&gt;0,Z$6&amp;" ("&amp;TEXT(COUNTIF('MS-Sang'!T$6:T$35,$D29)+COUNTIF('MS-Chieu'!T$6:T$35,$D29),"0")&amp;"), ","")</f>
        <v/>
      </c>
      <c r="AA29" s="247" t="str">
        <f>IF((COUNTIF('MS-Sang'!U$6:U$35,$D29)+COUNTIF('MS-Chieu'!U$6:U$35,$D29))&gt;0,AA$6&amp;" ("&amp;TEXT(COUNTIF('MS-Sang'!U$6:U$35,$D29)+COUNTIF('MS-Chieu'!U$6:U$35,$D29),"0")&amp;"), ","")</f>
        <v/>
      </c>
      <c r="AB29" s="247" t="str">
        <f>IF((COUNTIF('MS-Sang'!V$6:V$35,$D29)+COUNTIF('MS-Chieu'!V$6:V$35,$D29))&gt;0,AB$6&amp;" ("&amp;TEXT(COUNTIF('MS-Sang'!V$6:V$35,$D29)+COUNTIF('MS-Chieu'!V$6:V$35,$D29),"0")&amp;"), ","")</f>
        <v/>
      </c>
      <c r="AC29" s="247" t="str">
        <f>IF((COUNTIF('MS-Sang'!W$6:W$35,$D29)+COUNTIF('MS-Chieu'!W$6:W$35,$D29))&gt;0,AC$6&amp;" ("&amp;TEXT(COUNTIF('MS-Sang'!W$6:W$35,$D29)+COUNTIF('MS-Chieu'!W$6:W$35,$D29),"0")&amp;"), ","")</f>
        <v/>
      </c>
      <c r="AD29" s="247" t="str">
        <f>IF((COUNTIF('MS-Sang'!X$6:X$35,$D29)+COUNTIF('MS-Chieu'!X$6:X$35,$D29))&gt;0,AD$6&amp;" ("&amp;TEXT(COUNTIF('MS-Sang'!X$6:X$35,$D29)+COUNTIF('MS-Chieu'!X$6:X$35,$D29),"0")&amp;"), ","")</f>
        <v/>
      </c>
      <c r="AE29" s="247" t="str">
        <f>IF((COUNTIF('MS-Sang'!Y$6:Y$35,$D29)+COUNTIF('MS-Chieu'!Y$6:Y$35,$D29))&gt;0,AE$6&amp;" ("&amp;TEXT(COUNTIF('MS-Sang'!Y$6:Y$35,$D29)+COUNTIF('MS-Chieu'!Y$6:Y$35,$D29),"0")&amp;"), ","")</f>
        <v/>
      </c>
      <c r="AF29" s="247" t="str">
        <f>IF((COUNTIF('MS-Sang'!Z$6:Z$35,$D29)+COUNTIF('MS-Chieu'!Z$6:Z$35,$D29))&gt;0,AF$6&amp;" ("&amp;TEXT(COUNTIF('MS-Sang'!Z$6:Z$35,$D29)+COUNTIF('MS-Chieu'!Z$6:Z$35,$D29),"0")&amp;"), ","")</f>
        <v/>
      </c>
      <c r="AG29" s="247" t="str">
        <f>IF((COUNTIF('MS-Sang'!AA$6:AA$35,$D29)+COUNTIF('MS-Chieu'!AA$6:AA$35,$D29))&gt;0,AG$6&amp;" ("&amp;TEXT(COUNTIF('MS-Sang'!AA$6:AA$35,$D29)+COUNTIF('MS-Chieu'!AA$6:AA$35,$D29),"0")&amp;"), ","")</f>
        <v/>
      </c>
      <c r="AH29" s="247" t="str">
        <f>IF((COUNTIF('MS-Sang'!AB$6:AB$35,$D29)+COUNTIF('MS-Chieu'!AB$6:AB$35,$D29))&gt;0,AH$6&amp;" ("&amp;TEXT(COUNTIF('MS-Sang'!AB$6:AB$35,$D29)+COUNTIF('MS-Chieu'!AB$6:AB$35,$D29),"0")&amp;"), ","")</f>
        <v/>
      </c>
      <c r="AI29" s="247" t="str">
        <f>IF((COUNTIF('MS-Sang'!AC$6:AC$35,$D29)+COUNTIF('MS-Chieu'!AC$6:AC$35,$D29))&gt;0,AI$6&amp;" ("&amp;TEXT(COUNTIF('MS-Sang'!AC$6:AC$35,$D29)+COUNTIF('MS-Chieu'!AC$6:AC$35,$D29),"0")&amp;"), ","")</f>
        <v/>
      </c>
      <c r="AJ29" s="247" t="str">
        <f>IF((COUNTIF('MS-Sang'!AD$6:AD$35,$D29)+COUNTIF('MS-Chieu'!AD$6:AD$35,$D29))&gt;0,AJ$6&amp;" ("&amp;TEXT(COUNTIF('MS-Sang'!AD$6:AD$35,$D29)+COUNTIF('MS-Chieu'!AD$6:AD$35,$D29),"0")&amp;"), ","")</f>
        <v/>
      </c>
      <c r="AK29" s="247" t="str">
        <f>IF((COUNTIF('MS-Sang'!AE$6:AE$35,$D29)+COUNTIF('MS-Chieu'!AE$6:AE$35,$D29))&gt;0,AK$6&amp;" ("&amp;TEXT(COUNTIF('MS-Sang'!AE$6:AE$35,$D29)+COUNTIF('MS-Chieu'!AE$6:AE$35,$D29),"0")&amp;"), ","")</f>
        <v/>
      </c>
      <c r="AL29" s="247" t="str">
        <f>IF((COUNTIF('MS-Sang'!AF$6:AF$35,$D29)+COUNTIF('MS-Chieu'!AF$6:AF$35,$D29))&gt;0,AL$6&amp;" ("&amp;TEXT(COUNTIF('MS-Sang'!AF$6:AF$35,$D29)+COUNTIF('MS-Chieu'!AF$6:AF$35,$D29),"0")&amp;"), ","")</f>
        <v/>
      </c>
      <c r="AM29" s="247" t="str">
        <f>IF((COUNTIF('MS-Sang'!AG$6:AG$35,$D29)+COUNTIF('MS-Chieu'!AG$6:AG$35,$D29))&gt;0,AM$6&amp;" ("&amp;TEXT(COUNTIF('MS-Sang'!AG$6:AG$35,$D29)+COUNTIF('MS-Chieu'!AG$6:AG$35,$D29),"0")&amp;"), ","")</f>
        <v xml:space="preserve">12A10 (1), </v>
      </c>
      <c r="AN29" s="247" t="str">
        <f>IF((COUNTIF('MS-Sang'!AH$6:AH$35,$D29)+COUNTIF('MS-Chieu'!AH$6:AH$35,$D29))&gt;0,AN$6&amp;" ("&amp;TEXT(COUNTIF('MS-Sang'!AH$6:AH$35,$D29)+COUNTIF('MS-Chieu'!AH$6:AH$35,$D29),"0")&amp;"), ","")</f>
        <v xml:space="preserve">12A11 (1), </v>
      </c>
      <c r="AO29" s="247" t="str">
        <f>IF((COUNTIF('MS-Sang'!AI$6:AI$35,$D29)+COUNTIF('MS-Chieu'!AI$6:AI$35,$D29))&gt;0,AO$6&amp;" ("&amp;TEXT(COUNTIF('MS-Sang'!AI$6:AI$35,$D29)+COUNTIF('MS-Chieu'!AI$6:AI$35,$D29),"0")&amp;"), ","")</f>
        <v/>
      </c>
      <c r="AP29" s="247" t="str">
        <f>IF((COUNTIF('MS-Sang'!AJ$6:AJ$35,$D29)+COUNTIF('MS-Chieu'!AJ$6:AJ$35,$D29))&gt;0,AP$6&amp;" ("&amp;TEXT(COUNTIF('MS-Sang'!AJ$6:AJ$35,$D29)+COUNTIF('MS-Chieu'!AJ$6:AJ$35,$D29),"0")&amp;"), ","")</f>
        <v/>
      </c>
      <c r="AQ29" s="247" t="str">
        <f>IF((COUNTIF('MS-Sang'!AK$6:AK$35,$D29)+COUNTIF('MS-Chieu'!AK$6:AK$35,$D29))&gt;0,AQ$6&amp;" ("&amp;TEXT(COUNTIF('MS-Sang'!AK$6:AK$35,$D29)+COUNTIF('MS-Chieu'!AK$6:AK$35,$D29),"0")&amp;"), ","")</f>
        <v/>
      </c>
      <c r="AR29" s="247" t="str">
        <f>IF((COUNTIF('MS-Sang'!AL$6:AL$35,$D29)+COUNTIF('MS-Chieu'!AL$6:AL$35,$D29))&gt;0,AR$6&amp;" ("&amp;TEXT(COUNTIF('MS-Sang'!AL$6:AL$35,$D29)+COUNTIF('MS-Chieu'!AL$6:AL$35,$D29),"0")&amp;"), ","")</f>
        <v/>
      </c>
      <c r="AS29" s="247" t="str">
        <f>IF((COUNTIF('MS-Sang'!AM$6:AM$35,$D29)+COUNTIF('MS-Chieu'!AM$6:AM$35,$D29))&gt;0,AS$6&amp;" ("&amp;TEXT(COUNTIF('MS-Sang'!AM$6:AM$35,$D29)+COUNTIF('MS-Chieu'!AM$6:AM$35,$D29),"0")&amp;"), ","")</f>
        <v/>
      </c>
    </row>
    <row r="30" spans="1:45" s="231" customFormat="1" ht="18.75" x14ac:dyDescent="0.2">
      <c r="A30" s="245">
        <f t="shared" si="0"/>
        <v>23</v>
      </c>
      <c r="B30" s="246" t="str">
        <f>'MS1'!L24</f>
        <v>Đỗ Đức Thắng</v>
      </c>
      <c r="C30" s="246" t="str">
        <f>'MS1'!E24</f>
        <v>CN</v>
      </c>
      <c r="D30" s="240" t="str">
        <f>'MS1'!B24</f>
        <v>K4</v>
      </c>
      <c r="E30" s="246" t="str">
        <f>'MS1'!N24</f>
        <v/>
      </c>
      <c r="F30" s="247" t="str">
        <f t="shared" si="1"/>
        <v xml:space="preserve">10A9 (2), 10A11 (3), </v>
      </c>
      <c r="G30" s="248">
        <f>COUNTIF('MS-Sang'!$C$6:$AI$35,PCGD!$D30)+COUNTIF('MS-Chieu'!$C$6:$AI$35,PCGD!$D30)</f>
        <v>5</v>
      </c>
      <c r="H30" s="247" t="str">
        <f t="shared" si="2"/>
        <v/>
      </c>
      <c r="I30" s="247" t="str">
        <f>IF((COUNTIF('MS-Sang'!C$6:C$35,$D30)+COUNTIF('MS-Chieu'!C$6:C$35,$D30))&gt;0,I$6&amp;" ("&amp;TEXT(COUNTIF('MS-Sang'!C$6:C$35,$D30)+COUNTIF('MS-Chieu'!C$6:C$35,$D30),"0")&amp;"), ","")</f>
        <v/>
      </c>
      <c r="J30" s="247" t="str">
        <f>IF((COUNTIF('MS-Sang'!D$6:D$35,$D30)+COUNTIF('MS-Chieu'!D$6:D$35,$D30))&gt;0,J$6&amp;" ("&amp;TEXT(COUNTIF('MS-Sang'!D$6:D$35,$D30)+COUNTIF('MS-Chieu'!D$6:D$35,$D30),"0")&amp;"), ","")</f>
        <v/>
      </c>
      <c r="K30" s="247" t="str">
        <f>IF((COUNTIF('MS-Sang'!E$6:E$35,$D30)+COUNTIF('MS-Chieu'!E$6:E$35,$D30))&gt;0,K$6&amp;" ("&amp;TEXT(COUNTIF('MS-Sang'!E$6:E$35,$D30)+COUNTIF('MS-Chieu'!E$6:E$35,$D30),"0")&amp;"), ","")</f>
        <v/>
      </c>
      <c r="L30" s="247" t="str">
        <f>IF((COUNTIF('MS-Sang'!F$6:F$35,$D30)+COUNTIF('MS-Chieu'!F$6:F$35,$D30))&gt;0,L$6&amp;" ("&amp;TEXT(COUNTIF('MS-Sang'!F$6:F$35,$D30)+COUNTIF('MS-Chieu'!F$6:F$35,$D30),"0")&amp;"), ","")</f>
        <v/>
      </c>
      <c r="M30" s="247" t="str">
        <f>IF((COUNTIF('MS-Sang'!G$6:G$35,$D30)+COUNTIF('MS-Chieu'!G$6:G$35,$D30))&gt;0,M$6&amp;" ("&amp;TEXT(COUNTIF('MS-Sang'!G$6:G$35,$D30)+COUNTIF('MS-Chieu'!G$6:G$35,$D30),"0")&amp;"), ","")</f>
        <v/>
      </c>
      <c r="N30" s="247" t="str">
        <f>IF((COUNTIF('MS-Sang'!H$6:H$35,$D30)+COUNTIF('MS-Chieu'!H$6:H$35,$D30))&gt;0,N$6&amp;" ("&amp;TEXT(COUNTIF('MS-Sang'!H$6:H$35,$D30)+COUNTIF('MS-Chieu'!H$6:H$35,$D30),"0")&amp;"), ","")</f>
        <v/>
      </c>
      <c r="O30" s="247" t="str">
        <f>IF((COUNTIF('MS-Sang'!I$6:I$35,$D30)+COUNTIF('MS-Chieu'!I$6:I$35,$D30))&gt;0,O$6&amp;" ("&amp;TEXT(COUNTIF('MS-Sang'!I$6:I$35,$D30)+COUNTIF('MS-Chieu'!I$6:I$35,$D30),"0")&amp;"), ","")</f>
        <v/>
      </c>
      <c r="P30" s="247" t="str">
        <f>IF((COUNTIF('MS-Sang'!J$6:J$35,$D30)+COUNTIF('MS-Chieu'!J$6:J$35,$D30))&gt;0,P$6&amp;" ("&amp;TEXT(COUNTIF('MS-Sang'!J$6:J$35,$D30)+COUNTIF('MS-Chieu'!J$6:J$35,$D30),"0")&amp;"), ","")</f>
        <v/>
      </c>
      <c r="Q30" s="247" t="str">
        <f>IF((COUNTIF('MS-Sang'!K$6:K$35,$D30)+COUNTIF('MS-Chieu'!K$6:K$35,$D30))&gt;0,Q$6&amp;" ("&amp;TEXT(COUNTIF('MS-Sang'!K$6:K$35,$D30)+COUNTIF('MS-Chieu'!K$6:K$35,$D30),"0")&amp;"), ","")</f>
        <v xml:space="preserve">10A9 (2), </v>
      </c>
      <c r="R30" s="247" t="str">
        <f>IF((COUNTIF('MS-Sang'!L$6:L$35,$D30)+COUNTIF('MS-Chieu'!L$6:L$35,$D30))&gt;0,R$6&amp;" ("&amp;TEXT(COUNTIF('MS-Sang'!L$6:L$35,$D30)+COUNTIF('MS-Chieu'!L$6:L$35,$D30),"0")&amp;"), ","")</f>
        <v/>
      </c>
      <c r="S30" s="247" t="str">
        <f>IF((COUNTIF('MS-Sang'!M$6:M$35,$D30)+COUNTIF('MS-Chieu'!M$6:M$35,$D30))&gt;0,S$6&amp;" ("&amp;TEXT(COUNTIF('MS-Sang'!M$6:M$35,$D30)+COUNTIF('MS-Chieu'!M$6:M$35,$D30),"0")&amp;"), ","")</f>
        <v xml:space="preserve">10A11 (3), </v>
      </c>
      <c r="T30" s="247" t="str">
        <f>IF((COUNTIF('MS-Sang'!N$6:N$35,$D30)+COUNTIF('MS-Chieu'!N$6:N$35,$D30))&gt;0,T$6&amp;" ("&amp;TEXT(COUNTIF('MS-Sang'!N$6:N$35,$D30)+COUNTIF('MS-Chieu'!N$6:N$35,$D30),"0")&amp;"), ","")</f>
        <v/>
      </c>
      <c r="U30" s="247" t="str">
        <f>IF((COUNTIF('MS-Sang'!O$6:O$35,$D30)+COUNTIF('MS-Chieu'!O$6:O$35,$D30))&gt;0,U$6&amp;" ("&amp;TEXT(COUNTIF('MS-Sang'!O$6:O$35,$D30)+COUNTIF('MS-Chieu'!O$6:O$35,$D30),"0")&amp;"), ","")</f>
        <v/>
      </c>
      <c r="V30" s="247" t="str">
        <f>IF((COUNTIF('MS-Sang'!P$6:P$35,$D30)+COUNTIF('MS-Chieu'!P$6:P$35,$D30))&gt;0,V$6&amp;" ("&amp;TEXT(COUNTIF('MS-Sang'!P$6:P$35,$D30)+COUNTIF('MS-Chieu'!P$6:P$35,$D30),"0")&amp;"), ","")</f>
        <v/>
      </c>
      <c r="W30" s="247" t="str">
        <f>IF((COUNTIF('MS-Sang'!Q$6:Q$35,$D30)+COUNTIF('MS-Chieu'!Q$6:Q$35,$D30))&gt;0,W$6&amp;" ("&amp;TEXT(COUNTIF('MS-Sang'!Q$6:Q$35,$D30)+COUNTIF('MS-Chieu'!Q$6:Q$35,$D30),"0")&amp;"), ","")</f>
        <v/>
      </c>
      <c r="X30" s="247" t="str">
        <f>IF((COUNTIF('MS-Sang'!R$6:R$35,$D30)+COUNTIF('MS-Chieu'!R$6:R$35,$D30))&gt;0,X$6&amp;" ("&amp;TEXT(COUNTIF('MS-Sang'!R$6:R$35,$D30)+COUNTIF('MS-Chieu'!R$6:R$35,$D30),"0")&amp;"), ","")</f>
        <v/>
      </c>
      <c r="Y30" s="247" t="str">
        <f>IF((COUNTIF('MS-Sang'!S$6:S$35,$D30)+COUNTIF('MS-Chieu'!S$6:S$35,$D30))&gt;0,Y$6&amp;" ("&amp;TEXT(COUNTIF('MS-Sang'!S$6:S$35,$D30)+COUNTIF('MS-Chieu'!S$6:S$35,$D30),"0")&amp;"), ","")</f>
        <v/>
      </c>
      <c r="Z30" s="247" t="str">
        <f>IF((COUNTIF('MS-Sang'!T$6:T$35,$D30)+COUNTIF('MS-Chieu'!T$6:T$35,$D30))&gt;0,Z$6&amp;" ("&amp;TEXT(COUNTIF('MS-Sang'!T$6:T$35,$D30)+COUNTIF('MS-Chieu'!T$6:T$35,$D30),"0")&amp;"), ","")</f>
        <v/>
      </c>
      <c r="AA30" s="247" t="str">
        <f>IF((COUNTIF('MS-Sang'!U$6:U$35,$D30)+COUNTIF('MS-Chieu'!U$6:U$35,$D30))&gt;0,AA$6&amp;" ("&amp;TEXT(COUNTIF('MS-Sang'!U$6:U$35,$D30)+COUNTIF('MS-Chieu'!U$6:U$35,$D30),"0")&amp;"), ","")</f>
        <v/>
      </c>
      <c r="AB30" s="247" t="str">
        <f>IF((COUNTIF('MS-Sang'!V$6:V$35,$D30)+COUNTIF('MS-Chieu'!V$6:V$35,$D30))&gt;0,AB$6&amp;" ("&amp;TEXT(COUNTIF('MS-Sang'!V$6:V$35,$D30)+COUNTIF('MS-Chieu'!V$6:V$35,$D30),"0")&amp;"), ","")</f>
        <v/>
      </c>
      <c r="AC30" s="247" t="str">
        <f>IF((COUNTIF('MS-Sang'!W$6:W$35,$D30)+COUNTIF('MS-Chieu'!W$6:W$35,$D30))&gt;0,AC$6&amp;" ("&amp;TEXT(COUNTIF('MS-Sang'!W$6:W$35,$D30)+COUNTIF('MS-Chieu'!W$6:W$35,$D30),"0")&amp;"), ","")</f>
        <v/>
      </c>
      <c r="AD30" s="247" t="str">
        <f>IF((COUNTIF('MS-Sang'!X$6:X$35,$D30)+COUNTIF('MS-Chieu'!X$6:X$35,$D30))&gt;0,AD$6&amp;" ("&amp;TEXT(COUNTIF('MS-Sang'!X$6:X$35,$D30)+COUNTIF('MS-Chieu'!X$6:X$35,$D30),"0")&amp;"), ","")</f>
        <v/>
      </c>
      <c r="AE30" s="247" t="str">
        <f>IF((COUNTIF('MS-Sang'!Y$6:Y$35,$D30)+COUNTIF('MS-Chieu'!Y$6:Y$35,$D30))&gt;0,AE$6&amp;" ("&amp;TEXT(COUNTIF('MS-Sang'!Y$6:Y$35,$D30)+COUNTIF('MS-Chieu'!Y$6:Y$35,$D30),"0")&amp;"), ","")</f>
        <v/>
      </c>
      <c r="AF30" s="247" t="str">
        <f>IF((COUNTIF('MS-Sang'!Z$6:Z$35,$D30)+COUNTIF('MS-Chieu'!Z$6:Z$35,$D30))&gt;0,AF$6&amp;" ("&amp;TEXT(COUNTIF('MS-Sang'!Z$6:Z$35,$D30)+COUNTIF('MS-Chieu'!Z$6:Z$35,$D30),"0")&amp;"), ","")</f>
        <v/>
      </c>
      <c r="AG30" s="247" t="str">
        <f>IF((COUNTIF('MS-Sang'!AA$6:AA$35,$D30)+COUNTIF('MS-Chieu'!AA$6:AA$35,$D30))&gt;0,AG$6&amp;" ("&amp;TEXT(COUNTIF('MS-Sang'!AA$6:AA$35,$D30)+COUNTIF('MS-Chieu'!AA$6:AA$35,$D30),"0")&amp;"), ","")</f>
        <v/>
      </c>
      <c r="AH30" s="247" t="str">
        <f>IF((COUNTIF('MS-Sang'!AB$6:AB$35,$D30)+COUNTIF('MS-Chieu'!AB$6:AB$35,$D30))&gt;0,AH$6&amp;" ("&amp;TEXT(COUNTIF('MS-Sang'!AB$6:AB$35,$D30)+COUNTIF('MS-Chieu'!AB$6:AB$35,$D30),"0")&amp;"), ","")</f>
        <v/>
      </c>
      <c r="AI30" s="247" t="str">
        <f>IF((COUNTIF('MS-Sang'!AC$6:AC$35,$D30)+COUNTIF('MS-Chieu'!AC$6:AC$35,$D30))&gt;0,AI$6&amp;" ("&amp;TEXT(COUNTIF('MS-Sang'!AC$6:AC$35,$D30)+COUNTIF('MS-Chieu'!AC$6:AC$35,$D30),"0")&amp;"), ","")</f>
        <v/>
      </c>
      <c r="AJ30" s="247" t="str">
        <f>IF((COUNTIF('MS-Sang'!AD$6:AD$35,$D30)+COUNTIF('MS-Chieu'!AD$6:AD$35,$D30))&gt;0,AJ$6&amp;" ("&amp;TEXT(COUNTIF('MS-Sang'!AD$6:AD$35,$D30)+COUNTIF('MS-Chieu'!AD$6:AD$35,$D30),"0")&amp;"), ","")</f>
        <v/>
      </c>
      <c r="AK30" s="247" t="str">
        <f>IF((COUNTIF('MS-Sang'!AE$6:AE$35,$D30)+COUNTIF('MS-Chieu'!AE$6:AE$35,$D30))&gt;0,AK$6&amp;" ("&amp;TEXT(COUNTIF('MS-Sang'!AE$6:AE$35,$D30)+COUNTIF('MS-Chieu'!AE$6:AE$35,$D30),"0")&amp;"), ","")</f>
        <v/>
      </c>
      <c r="AL30" s="247" t="str">
        <f>IF((COUNTIF('MS-Sang'!AF$6:AF$35,$D30)+COUNTIF('MS-Chieu'!AF$6:AF$35,$D30))&gt;0,AL$6&amp;" ("&amp;TEXT(COUNTIF('MS-Sang'!AF$6:AF$35,$D30)+COUNTIF('MS-Chieu'!AF$6:AF$35,$D30),"0")&amp;"), ","")</f>
        <v/>
      </c>
      <c r="AM30" s="247" t="str">
        <f>IF((COUNTIF('MS-Sang'!AG$6:AG$35,$D30)+COUNTIF('MS-Chieu'!AG$6:AG$35,$D30))&gt;0,AM$6&amp;" ("&amp;TEXT(COUNTIF('MS-Sang'!AG$6:AG$35,$D30)+COUNTIF('MS-Chieu'!AG$6:AG$35,$D30),"0")&amp;"), ","")</f>
        <v/>
      </c>
      <c r="AN30" s="247" t="str">
        <f>IF((COUNTIF('MS-Sang'!AH$6:AH$35,$D30)+COUNTIF('MS-Chieu'!AH$6:AH$35,$D30))&gt;0,AN$6&amp;" ("&amp;TEXT(COUNTIF('MS-Sang'!AH$6:AH$35,$D30)+COUNTIF('MS-Chieu'!AH$6:AH$35,$D30),"0")&amp;"), ","")</f>
        <v/>
      </c>
      <c r="AO30" s="247" t="str">
        <f>IF((COUNTIF('MS-Sang'!AI$6:AI$35,$D30)+COUNTIF('MS-Chieu'!AI$6:AI$35,$D30))&gt;0,AO$6&amp;" ("&amp;TEXT(COUNTIF('MS-Sang'!AI$6:AI$35,$D30)+COUNTIF('MS-Chieu'!AI$6:AI$35,$D30),"0")&amp;"), ","")</f>
        <v/>
      </c>
      <c r="AP30" s="247" t="str">
        <f>IF((COUNTIF('MS-Sang'!AJ$6:AJ$35,$D30)+COUNTIF('MS-Chieu'!AJ$6:AJ$35,$D30))&gt;0,AP$6&amp;" ("&amp;TEXT(COUNTIF('MS-Sang'!AJ$6:AJ$35,$D30)+COUNTIF('MS-Chieu'!AJ$6:AJ$35,$D30),"0")&amp;"), ","")</f>
        <v/>
      </c>
      <c r="AQ30" s="247" t="str">
        <f>IF((COUNTIF('MS-Sang'!AK$6:AK$35,$D30)+COUNTIF('MS-Chieu'!AK$6:AK$35,$D30))&gt;0,AQ$6&amp;" ("&amp;TEXT(COUNTIF('MS-Sang'!AK$6:AK$35,$D30)+COUNTIF('MS-Chieu'!AK$6:AK$35,$D30),"0")&amp;"), ","")</f>
        <v/>
      </c>
      <c r="AR30" s="247" t="str">
        <f>IF((COUNTIF('MS-Sang'!AL$6:AL$35,$D30)+COUNTIF('MS-Chieu'!AL$6:AL$35,$D30))&gt;0,AR$6&amp;" ("&amp;TEXT(COUNTIF('MS-Sang'!AL$6:AL$35,$D30)+COUNTIF('MS-Chieu'!AL$6:AL$35,$D30),"0")&amp;"), ","")</f>
        <v/>
      </c>
      <c r="AS30" s="247" t="str">
        <f>IF((COUNTIF('MS-Sang'!AM$6:AM$35,$D30)+COUNTIF('MS-Chieu'!AM$6:AM$35,$D30))&gt;0,AS$6&amp;" ("&amp;TEXT(COUNTIF('MS-Sang'!AM$6:AM$35,$D30)+COUNTIF('MS-Chieu'!AM$6:AM$35,$D30),"0")&amp;"), ","")</f>
        <v/>
      </c>
    </row>
    <row r="31" spans="1:45" s="231" customFormat="1" ht="18.75" x14ac:dyDescent="0.2">
      <c r="A31" s="245">
        <f t="shared" si="0"/>
        <v>24</v>
      </c>
      <c r="B31" s="246" t="str">
        <f>'MS1'!L25</f>
        <v>Nguyễn Thị Hồng Liên</v>
      </c>
      <c r="C31" s="246" t="str">
        <f>'MS1'!E25</f>
        <v>CN</v>
      </c>
      <c r="D31" s="240" t="str">
        <f>'MS1'!B25</f>
        <v>K5</v>
      </c>
      <c r="E31" s="246" t="str">
        <f>'MS1'!N25</f>
        <v/>
      </c>
      <c r="F31" s="247" t="str">
        <f t="shared" si="1"/>
        <v xml:space="preserve">10A5 (2), 10A10 (3), </v>
      </c>
      <c r="G31" s="248">
        <f>COUNTIF('MS-Sang'!$C$6:$AI$35,PCGD!$D31)+COUNTIF('MS-Chieu'!$C$6:$AI$35,PCGD!$D31)</f>
        <v>5</v>
      </c>
      <c r="H31" s="247" t="str">
        <f t="shared" si="2"/>
        <v/>
      </c>
      <c r="I31" s="247" t="str">
        <f>IF((COUNTIF('MS-Sang'!C$6:C$35,$D31)+COUNTIF('MS-Chieu'!C$6:C$35,$D31))&gt;0,I$6&amp;" ("&amp;TEXT(COUNTIF('MS-Sang'!C$6:C$35,$D31)+COUNTIF('MS-Chieu'!C$6:C$35,$D31),"0")&amp;"), ","")</f>
        <v/>
      </c>
      <c r="J31" s="247" t="str">
        <f>IF((COUNTIF('MS-Sang'!D$6:D$35,$D31)+COUNTIF('MS-Chieu'!D$6:D$35,$D31))&gt;0,J$6&amp;" ("&amp;TEXT(COUNTIF('MS-Sang'!D$6:D$35,$D31)+COUNTIF('MS-Chieu'!D$6:D$35,$D31),"0")&amp;"), ","")</f>
        <v/>
      </c>
      <c r="K31" s="247" t="str">
        <f>IF((COUNTIF('MS-Sang'!E$6:E$35,$D31)+COUNTIF('MS-Chieu'!E$6:E$35,$D31))&gt;0,K$6&amp;" ("&amp;TEXT(COUNTIF('MS-Sang'!E$6:E$35,$D31)+COUNTIF('MS-Chieu'!E$6:E$35,$D31),"0")&amp;"), ","")</f>
        <v/>
      </c>
      <c r="L31" s="247" t="str">
        <f>IF((COUNTIF('MS-Sang'!F$6:F$35,$D31)+COUNTIF('MS-Chieu'!F$6:F$35,$D31))&gt;0,L$6&amp;" ("&amp;TEXT(COUNTIF('MS-Sang'!F$6:F$35,$D31)+COUNTIF('MS-Chieu'!F$6:F$35,$D31),"0")&amp;"), ","")</f>
        <v/>
      </c>
      <c r="M31" s="247" t="str">
        <f>IF((COUNTIF('MS-Sang'!G$6:G$35,$D31)+COUNTIF('MS-Chieu'!G$6:G$35,$D31))&gt;0,M$6&amp;" ("&amp;TEXT(COUNTIF('MS-Sang'!G$6:G$35,$D31)+COUNTIF('MS-Chieu'!G$6:G$35,$D31),"0")&amp;"), ","")</f>
        <v xml:space="preserve">10A5 (2), </v>
      </c>
      <c r="N31" s="247" t="str">
        <f>IF((COUNTIF('MS-Sang'!H$6:H$35,$D31)+COUNTIF('MS-Chieu'!H$6:H$35,$D31))&gt;0,N$6&amp;" ("&amp;TEXT(COUNTIF('MS-Sang'!H$6:H$35,$D31)+COUNTIF('MS-Chieu'!H$6:H$35,$D31),"0")&amp;"), ","")</f>
        <v/>
      </c>
      <c r="O31" s="247" t="str">
        <f>IF((COUNTIF('MS-Sang'!I$6:I$35,$D31)+COUNTIF('MS-Chieu'!I$6:I$35,$D31))&gt;0,O$6&amp;" ("&amp;TEXT(COUNTIF('MS-Sang'!I$6:I$35,$D31)+COUNTIF('MS-Chieu'!I$6:I$35,$D31),"0")&amp;"), ","")</f>
        <v/>
      </c>
      <c r="P31" s="247" t="str">
        <f>IF((COUNTIF('MS-Sang'!J$6:J$35,$D31)+COUNTIF('MS-Chieu'!J$6:J$35,$D31))&gt;0,P$6&amp;" ("&amp;TEXT(COUNTIF('MS-Sang'!J$6:J$35,$D31)+COUNTIF('MS-Chieu'!J$6:J$35,$D31),"0")&amp;"), ","")</f>
        <v/>
      </c>
      <c r="Q31" s="247" t="str">
        <f>IF((COUNTIF('MS-Sang'!K$6:K$35,$D31)+COUNTIF('MS-Chieu'!K$6:K$35,$D31))&gt;0,Q$6&amp;" ("&amp;TEXT(COUNTIF('MS-Sang'!K$6:K$35,$D31)+COUNTIF('MS-Chieu'!K$6:K$35,$D31),"0")&amp;"), ","")</f>
        <v/>
      </c>
      <c r="R31" s="247" t="str">
        <f>IF((COUNTIF('MS-Sang'!L$6:L$35,$D31)+COUNTIF('MS-Chieu'!L$6:L$35,$D31))&gt;0,R$6&amp;" ("&amp;TEXT(COUNTIF('MS-Sang'!L$6:L$35,$D31)+COUNTIF('MS-Chieu'!L$6:L$35,$D31),"0")&amp;"), ","")</f>
        <v xml:space="preserve">10A10 (3), </v>
      </c>
      <c r="S31" s="247" t="str">
        <f>IF((COUNTIF('MS-Sang'!M$6:M$35,$D31)+COUNTIF('MS-Chieu'!M$6:M$35,$D31))&gt;0,S$6&amp;" ("&amp;TEXT(COUNTIF('MS-Sang'!M$6:M$35,$D31)+COUNTIF('MS-Chieu'!M$6:M$35,$D31),"0")&amp;"), ","")</f>
        <v/>
      </c>
      <c r="T31" s="247" t="str">
        <f>IF((COUNTIF('MS-Sang'!N$6:N$35,$D31)+COUNTIF('MS-Chieu'!N$6:N$35,$D31))&gt;0,T$6&amp;" ("&amp;TEXT(COUNTIF('MS-Sang'!N$6:N$35,$D31)+COUNTIF('MS-Chieu'!N$6:N$35,$D31),"0")&amp;"), ","")</f>
        <v/>
      </c>
      <c r="U31" s="247" t="str">
        <f>IF((COUNTIF('MS-Sang'!O$6:O$35,$D31)+COUNTIF('MS-Chieu'!O$6:O$35,$D31))&gt;0,U$6&amp;" ("&amp;TEXT(COUNTIF('MS-Sang'!O$6:O$35,$D31)+COUNTIF('MS-Chieu'!O$6:O$35,$D31),"0")&amp;"), ","")</f>
        <v/>
      </c>
      <c r="V31" s="247" t="str">
        <f>IF((COUNTIF('MS-Sang'!P$6:P$35,$D31)+COUNTIF('MS-Chieu'!P$6:P$35,$D31))&gt;0,V$6&amp;" ("&amp;TEXT(COUNTIF('MS-Sang'!P$6:P$35,$D31)+COUNTIF('MS-Chieu'!P$6:P$35,$D31),"0")&amp;"), ","")</f>
        <v/>
      </c>
      <c r="W31" s="247" t="str">
        <f>IF((COUNTIF('MS-Sang'!Q$6:Q$35,$D31)+COUNTIF('MS-Chieu'!Q$6:Q$35,$D31))&gt;0,W$6&amp;" ("&amp;TEXT(COUNTIF('MS-Sang'!Q$6:Q$35,$D31)+COUNTIF('MS-Chieu'!Q$6:Q$35,$D31),"0")&amp;"), ","")</f>
        <v/>
      </c>
      <c r="X31" s="247" t="str">
        <f>IF((COUNTIF('MS-Sang'!R$6:R$35,$D31)+COUNTIF('MS-Chieu'!R$6:R$35,$D31))&gt;0,X$6&amp;" ("&amp;TEXT(COUNTIF('MS-Sang'!R$6:R$35,$D31)+COUNTIF('MS-Chieu'!R$6:R$35,$D31),"0")&amp;"), ","")</f>
        <v/>
      </c>
      <c r="Y31" s="247" t="str">
        <f>IF((COUNTIF('MS-Sang'!S$6:S$35,$D31)+COUNTIF('MS-Chieu'!S$6:S$35,$D31))&gt;0,Y$6&amp;" ("&amp;TEXT(COUNTIF('MS-Sang'!S$6:S$35,$D31)+COUNTIF('MS-Chieu'!S$6:S$35,$D31),"0")&amp;"), ","")</f>
        <v/>
      </c>
      <c r="Z31" s="247" t="str">
        <f>IF((COUNTIF('MS-Sang'!T$6:T$35,$D31)+COUNTIF('MS-Chieu'!T$6:T$35,$D31))&gt;0,Z$6&amp;" ("&amp;TEXT(COUNTIF('MS-Sang'!T$6:T$35,$D31)+COUNTIF('MS-Chieu'!T$6:T$35,$D31),"0")&amp;"), ","")</f>
        <v/>
      </c>
      <c r="AA31" s="247" t="str">
        <f>IF((COUNTIF('MS-Sang'!U$6:U$35,$D31)+COUNTIF('MS-Chieu'!U$6:U$35,$D31))&gt;0,AA$6&amp;" ("&amp;TEXT(COUNTIF('MS-Sang'!U$6:U$35,$D31)+COUNTIF('MS-Chieu'!U$6:U$35,$D31),"0")&amp;"), ","")</f>
        <v/>
      </c>
      <c r="AB31" s="247" t="str">
        <f>IF((COUNTIF('MS-Sang'!V$6:V$35,$D31)+COUNTIF('MS-Chieu'!V$6:V$35,$D31))&gt;0,AB$6&amp;" ("&amp;TEXT(COUNTIF('MS-Sang'!V$6:V$35,$D31)+COUNTIF('MS-Chieu'!V$6:V$35,$D31),"0")&amp;"), ","")</f>
        <v/>
      </c>
      <c r="AC31" s="247" t="str">
        <f>IF((COUNTIF('MS-Sang'!W$6:W$35,$D31)+COUNTIF('MS-Chieu'!W$6:W$35,$D31))&gt;0,AC$6&amp;" ("&amp;TEXT(COUNTIF('MS-Sang'!W$6:W$35,$D31)+COUNTIF('MS-Chieu'!W$6:W$35,$D31),"0")&amp;"), ","")</f>
        <v/>
      </c>
      <c r="AD31" s="247" t="str">
        <f>IF((COUNTIF('MS-Sang'!X$6:X$35,$D31)+COUNTIF('MS-Chieu'!X$6:X$35,$D31))&gt;0,AD$6&amp;" ("&amp;TEXT(COUNTIF('MS-Sang'!X$6:X$35,$D31)+COUNTIF('MS-Chieu'!X$6:X$35,$D31),"0")&amp;"), ","")</f>
        <v/>
      </c>
      <c r="AE31" s="247" t="str">
        <f>IF((COUNTIF('MS-Sang'!Y$6:Y$35,$D31)+COUNTIF('MS-Chieu'!Y$6:Y$35,$D31))&gt;0,AE$6&amp;" ("&amp;TEXT(COUNTIF('MS-Sang'!Y$6:Y$35,$D31)+COUNTIF('MS-Chieu'!Y$6:Y$35,$D31),"0")&amp;"), ","")</f>
        <v/>
      </c>
      <c r="AF31" s="247" t="str">
        <f>IF((COUNTIF('MS-Sang'!Z$6:Z$35,$D31)+COUNTIF('MS-Chieu'!Z$6:Z$35,$D31))&gt;0,AF$6&amp;" ("&amp;TEXT(COUNTIF('MS-Sang'!Z$6:Z$35,$D31)+COUNTIF('MS-Chieu'!Z$6:Z$35,$D31),"0")&amp;"), ","")</f>
        <v/>
      </c>
      <c r="AG31" s="247" t="str">
        <f>IF((COUNTIF('MS-Sang'!AA$6:AA$35,$D31)+COUNTIF('MS-Chieu'!AA$6:AA$35,$D31))&gt;0,AG$6&amp;" ("&amp;TEXT(COUNTIF('MS-Sang'!AA$6:AA$35,$D31)+COUNTIF('MS-Chieu'!AA$6:AA$35,$D31),"0")&amp;"), ","")</f>
        <v/>
      </c>
      <c r="AH31" s="247" t="str">
        <f>IF((COUNTIF('MS-Sang'!AB$6:AB$35,$D31)+COUNTIF('MS-Chieu'!AB$6:AB$35,$D31))&gt;0,AH$6&amp;" ("&amp;TEXT(COUNTIF('MS-Sang'!AB$6:AB$35,$D31)+COUNTIF('MS-Chieu'!AB$6:AB$35,$D31),"0")&amp;"), ","")</f>
        <v/>
      </c>
      <c r="AI31" s="247" t="str">
        <f>IF((COUNTIF('MS-Sang'!AC$6:AC$35,$D31)+COUNTIF('MS-Chieu'!AC$6:AC$35,$D31))&gt;0,AI$6&amp;" ("&amp;TEXT(COUNTIF('MS-Sang'!AC$6:AC$35,$D31)+COUNTIF('MS-Chieu'!AC$6:AC$35,$D31),"0")&amp;"), ","")</f>
        <v/>
      </c>
      <c r="AJ31" s="247" t="str">
        <f>IF((COUNTIF('MS-Sang'!AD$6:AD$35,$D31)+COUNTIF('MS-Chieu'!AD$6:AD$35,$D31))&gt;0,AJ$6&amp;" ("&amp;TEXT(COUNTIF('MS-Sang'!AD$6:AD$35,$D31)+COUNTIF('MS-Chieu'!AD$6:AD$35,$D31),"0")&amp;"), ","")</f>
        <v/>
      </c>
      <c r="AK31" s="247" t="str">
        <f>IF((COUNTIF('MS-Sang'!AE$6:AE$35,$D31)+COUNTIF('MS-Chieu'!AE$6:AE$35,$D31))&gt;0,AK$6&amp;" ("&amp;TEXT(COUNTIF('MS-Sang'!AE$6:AE$35,$D31)+COUNTIF('MS-Chieu'!AE$6:AE$35,$D31),"0")&amp;"), ","")</f>
        <v/>
      </c>
      <c r="AL31" s="247" t="str">
        <f>IF((COUNTIF('MS-Sang'!AF$6:AF$35,$D31)+COUNTIF('MS-Chieu'!AF$6:AF$35,$D31))&gt;0,AL$6&amp;" ("&amp;TEXT(COUNTIF('MS-Sang'!AF$6:AF$35,$D31)+COUNTIF('MS-Chieu'!AF$6:AF$35,$D31),"0")&amp;"), ","")</f>
        <v/>
      </c>
      <c r="AM31" s="247" t="str">
        <f>IF((COUNTIF('MS-Sang'!AG$6:AG$35,$D31)+COUNTIF('MS-Chieu'!AG$6:AG$35,$D31))&gt;0,AM$6&amp;" ("&amp;TEXT(COUNTIF('MS-Sang'!AG$6:AG$35,$D31)+COUNTIF('MS-Chieu'!AG$6:AG$35,$D31),"0")&amp;"), ","")</f>
        <v/>
      </c>
      <c r="AN31" s="247" t="str">
        <f>IF((COUNTIF('MS-Sang'!AH$6:AH$35,$D31)+COUNTIF('MS-Chieu'!AH$6:AH$35,$D31))&gt;0,AN$6&amp;" ("&amp;TEXT(COUNTIF('MS-Sang'!AH$6:AH$35,$D31)+COUNTIF('MS-Chieu'!AH$6:AH$35,$D31),"0")&amp;"), ","")</f>
        <v/>
      </c>
      <c r="AO31" s="247" t="str">
        <f>IF((COUNTIF('MS-Sang'!AI$6:AI$35,$D31)+COUNTIF('MS-Chieu'!AI$6:AI$35,$D31))&gt;0,AO$6&amp;" ("&amp;TEXT(COUNTIF('MS-Sang'!AI$6:AI$35,$D31)+COUNTIF('MS-Chieu'!AI$6:AI$35,$D31),"0")&amp;"), ","")</f>
        <v/>
      </c>
      <c r="AP31" s="247" t="str">
        <f>IF((COUNTIF('MS-Sang'!AJ$6:AJ$35,$D31)+COUNTIF('MS-Chieu'!AJ$6:AJ$35,$D31))&gt;0,AP$6&amp;" ("&amp;TEXT(COUNTIF('MS-Sang'!AJ$6:AJ$35,$D31)+COUNTIF('MS-Chieu'!AJ$6:AJ$35,$D31),"0")&amp;"), ","")</f>
        <v/>
      </c>
      <c r="AQ31" s="247" t="str">
        <f>IF((COUNTIF('MS-Sang'!AK$6:AK$35,$D31)+COUNTIF('MS-Chieu'!AK$6:AK$35,$D31))&gt;0,AQ$6&amp;" ("&amp;TEXT(COUNTIF('MS-Sang'!AK$6:AK$35,$D31)+COUNTIF('MS-Chieu'!AK$6:AK$35,$D31),"0")&amp;"), ","")</f>
        <v/>
      </c>
      <c r="AR31" s="247" t="str">
        <f>IF((COUNTIF('MS-Sang'!AL$6:AL$35,$D31)+COUNTIF('MS-Chieu'!AL$6:AL$35,$D31))&gt;0,AR$6&amp;" ("&amp;TEXT(COUNTIF('MS-Sang'!AL$6:AL$35,$D31)+COUNTIF('MS-Chieu'!AL$6:AL$35,$D31),"0")&amp;"), ","")</f>
        <v/>
      </c>
      <c r="AS31" s="247" t="str">
        <f>IF((COUNTIF('MS-Sang'!AM$6:AM$35,$D31)+COUNTIF('MS-Chieu'!AM$6:AM$35,$D31))&gt;0,AS$6&amp;" ("&amp;TEXT(COUNTIF('MS-Sang'!AM$6:AM$35,$D31)+COUNTIF('MS-Chieu'!AM$6:AM$35,$D31),"0")&amp;"), ","")</f>
        <v/>
      </c>
    </row>
    <row r="32" spans="1:45" s="231" customFormat="1" ht="18.75" x14ac:dyDescent="0.2">
      <c r="A32" s="245">
        <f t="shared" si="0"/>
        <v>25</v>
      </c>
      <c r="B32" s="246" t="str">
        <f>'MS1'!L26</f>
        <v>Nguyễn Văn Thành</v>
      </c>
      <c r="C32" s="246" t="str">
        <f>'MS1'!E26</f>
        <v>Lý</v>
      </c>
      <c r="D32" s="240" t="str">
        <f>'MS1'!B26</f>
        <v xml:space="preserve">L </v>
      </c>
      <c r="E32" s="246" t="str">
        <f>'MS1'!N26</f>
        <v/>
      </c>
      <c r="F32" s="247" t="str">
        <f t="shared" si="1"/>
        <v xml:space="preserve">11A5 (1), </v>
      </c>
      <c r="G32" s="248">
        <f>COUNTIF('MS-Sang'!$C$6:$AI$35,PCGD!$D32)+COUNTIF('MS-Chieu'!$C$6:$AI$35,PCGD!$D32)</f>
        <v>1</v>
      </c>
      <c r="H32" s="247" t="str">
        <f t="shared" si="2"/>
        <v xml:space="preserve">11A5 (1), </v>
      </c>
      <c r="I32" s="247" t="str">
        <f>IF((COUNTIF('MS-Sang'!C$6:C$35,$D32)+COUNTIF('MS-Chieu'!C$6:C$35,$D32))&gt;0,I$6&amp;" ("&amp;TEXT(COUNTIF('MS-Sang'!C$6:C$35,$D32)+COUNTIF('MS-Chieu'!C$6:C$35,$D32),"0")&amp;"), ","")</f>
        <v/>
      </c>
      <c r="J32" s="247" t="str">
        <f>IF((COUNTIF('MS-Sang'!D$6:D$35,$D32)+COUNTIF('MS-Chieu'!D$6:D$35,$D32))&gt;0,J$6&amp;" ("&amp;TEXT(COUNTIF('MS-Sang'!D$6:D$35,$D32)+COUNTIF('MS-Chieu'!D$6:D$35,$D32),"0")&amp;"), ","")</f>
        <v/>
      </c>
      <c r="K32" s="247" t="str">
        <f>IF((COUNTIF('MS-Sang'!E$6:E$35,$D32)+COUNTIF('MS-Chieu'!E$6:E$35,$D32))&gt;0,K$6&amp;" ("&amp;TEXT(COUNTIF('MS-Sang'!E$6:E$35,$D32)+COUNTIF('MS-Chieu'!E$6:E$35,$D32),"0")&amp;"), ","")</f>
        <v/>
      </c>
      <c r="L32" s="247" t="str">
        <f>IF((COUNTIF('MS-Sang'!F$6:F$35,$D32)+COUNTIF('MS-Chieu'!F$6:F$35,$D32))&gt;0,L$6&amp;" ("&amp;TEXT(COUNTIF('MS-Sang'!F$6:F$35,$D32)+COUNTIF('MS-Chieu'!F$6:F$35,$D32),"0")&amp;"), ","")</f>
        <v/>
      </c>
      <c r="M32" s="247" t="str">
        <f>IF((COUNTIF('MS-Sang'!G$6:G$35,$D32)+COUNTIF('MS-Chieu'!G$6:G$35,$D32))&gt;0,M$6&amp;" ("&amp;TEXT(COUNTIF('MS-Sang'!G$6:G$35,$D32)+COUNTIF('MS-Chieu'!G$6:G$35,$D32),"0")&amp;"), ","")</f>
        <v/>
      </c>
      <c r="N32" s="247" t="str">
        <f>IF((COUNTIF('MS-Sang'!H$6:H$35,$D32)+COUNTIF('MS-Chieu'!H$6:H$35,$D32))&gt;0,N$6&amp;" ("&amp;TEXT(COUNTIF('MS-Sang'!H$6:H$35,$D32)+COUNTIF('MS-Chieu'!H$6:H$35,$D32),"0")&amp;"), ","")</f>
        <v/>
      </c>
      <c r="O32" s="247" t="str">
        <f>IF((COUNTIF('MS-Sang'!I$6:I$35,$D32)+COUNTIF('MS-Chieu'!I$6:I$35,$D32))&gt;0,O$6&amp;" ("&amp;TEXT(COUNTIF('MS-Sang'!I$6:I$35,$D32)+COUNTIF('MS-Chieu'!I$6:I$35,$D32),"0")&amp;"), ","")</f>
        <v/>
      </c>
      <c r="P32" s="247" t="str">
        <f>IF((COUNTIF('MS-Sang'!J$6:J$35,$D32)+COUNTIF('MS-Chieu'!J$6:J$35,$D32))&gt;0,P$6&amp;" ("&amp;TEXT(COUNTIF('MS-Sang'!J$6:J$35,$D32)+COUNTIF('MS-Chieu'!J$6:J$35,$D32),"0")&amp;"), ","")</f>
        <v/>
      </c>
      <c r="Q32" s="247" t="str">
        <f>IF((COUNTIF('MS-Sang'!K$6:K$35,$D32)+COUNTIF('MS-Chieu'!K$6:K$35,$D32))&gt;0,Q$6&amp;" ("&amp;TEXT(COUNTIF('MS-Sang'!K$6:K$35,$D32)+COUNTIF('MS-Chieu'!K$6:K$35,$D32),"0")&amp;"), ","")</f>
        <v/>
      </c>
      <c r="R32" s="247" t="str">
        <f>IF((COUNTIF('MS-Sang'!L$6:L$35,$D32)+COUNTIF('MS-Chieu'!L$6:L$35,$D32))&gt;0,R$6&amp;" ("&amp;TEXT(COUNTIF('MS-Sang'!L$6:L$35,$D32)+COUNTIF('MS-Chieu'!L$6:L$35,$D32),"0")&amp;"), ","")</f>
        <v/>
      </c>
      <c r="S32" s="247" t="str">
        <f>IF((COUNTIF('MS-Sang'!M$6:M$35,$D32)+COUNTIF('MS-Chieu'!M$6:M$35,$D32))&gt;0,S$6&amp;" ("&amp;TEXT(COUNTIF('MS-Sang'!M$6:M$35,$D32)+COUNTIF('MS-Chieu'!M$6:M$35,$D32),"0")&amp;"), ","")</f>
        <v/>
      </c>
      <c r="T32" s="247" t="str">
        <f>IF((COUNTIF('MS-Sang'!N$6:N$35,$D32)+COUNTIF('MS-Chieu'!N$6:N$35,$D32))&gt;0,T$6&amp;" ("&amp;TEXT(COUNTIF('MS-Sang'!N$6:N$35,$D32)+COUNTIF('MS-Chieu'!N$6:N$35,$D32),"0")&amp;"), ","")</f>
        <v/>
      </c>
      <c r="U32" s="247" t="str">
        <f>IF((COUNTIF('MS-Sang'!O$6:O$35,$D32)+COUNTIF('MS-Chieu'!O$6:O$35,$D32))&gt;0,U$6&amp;" ("&amp;TEXT(COUNTIF('MS-Sang'!O$6:O$35,$D32)+COUNTIF('MS-Chieu'!O$6:O$35,$D32),"0")&amp;"), ","")</f>
        <v/>
      </c>
      <c r="V32" s="247" t="str">
        <f>IF((COUNTIF('MS-Sang'!P$6:P$35,$D32)+COUNTIF('MS-Chieu'!P$6:P$35,$D32))&gt;0,V$6&amp;" ("&amp;TEXT(COUNTIF('MS-Sang'!P$6:P$35,$D32)+COUNTIF('MS-Chieu'!P$6:P$35,$D32),"0")&amp;"), ","")</f>
        <v/>
      </c>
      <c r="W32" s="247" t="str">
        <f>IF((COUNTIF('MS-Sang'!Q$6:Q$35,$D32)+COUNTIF('MS-Chieu'!Q$6:Q$35,$D32))&gt;0,W$6&amp;" ("&amp;TEXT(COUNTIF('MS-Sang'!Q$6:Q$35,$D32)+COUNTIF('MS-Chieu'!Q$6:Q$35,$D32),"0")&amp;"), ","")</f>
        <v/>
      </c>
      <c r="X32" s="247" t="str">
        <f>IF((COUNTIF('MS-Sang'!R$6:R$35,$D32)+COUNTIF('MS-Chieu'!R$6:R$35,$D32))&gt;0,X$6&amp;" ("&amp;TEXT(COUNTIF('MS-Sang'!R$6:R$35,$D32)+COUNTIF('MS-Chieu'!R$6:R$35,$D32),"0")&amp;"), ","")</f>
        <v xml:space="preserve">11A5 (1), </v>
      </c>
      <c r="Y32" s="247" t="str">
        <f>IF((COUNTIF('MS-Sang'!S$6:S$35,$D32)+COUNTIF('MS-Chieu'!S$6:S$35,$D32))&gt;0,Y$6&amp;" ("&amp;TEXT(COUNTIF('MS-Sang'!S$6:S$35,$D32)+COUNTIF('MS-Chieu'!S$6:S$35,$D32),"0")&amp;"), ","")</f>
        <v/>
      </c>
      <c r="Z32" s="247" t="str">
        <f>IF((COUNTIF('MS-Sang'!T$6:T$35,$D32)+COUNTIF('MS-Chieu'!T$6:T$35,$D32))&gt;0,Z$6&amp;" ("&amp;TEXT(COUNTIF('MS-Sang'!T$6:T$35,$D32)+COUNTIF('MS-Chieu'!T$6:T$35,$D32),"0")&amp;"), ","")</f>
        <v/>
      </c>
      <c r="AA32" s="247" t="str">
        <f>IF((COUNTIF('MS-Sang'!U$6:U$35,$D32)+COUNTIF('MS-Chieu'!U$6:U$35,$D32))&gt;0,AA$6&amp;" ("&amp;TEXT(COUNTIF('MS-Sang'!U$6:U$35,$D32)+COUNTIF('MS-Chieu'!U$6:U$35,$D32),"0")&amp;"), ","")</f>
        <v/>
      </c>
      <c r="AB32" s="247" t="str">
        <f>IF((COUNTIF('MS-Sang'!V$6:V$35,$D32)+COUNTIF('MS-Chieu'!V$6:V$35,$D32))&gt;0,AB$6&amp;" ("&amp;TEXT(COUNTIF('MS-Sang'!V$6:V$35,$D32)+COUNTIF('MS-Chieu'!V$6:V$35,$D32),"0")&amp;"), ","")</f>
        <v/>
      </c>
      <c r="AC32" s="247" t="str">
        <f>IF((COUNTIF('MS-Sang'!W$6:W$35,$D32)+COUNTIF('MS-Chieu'!W$6:W$35,$D32))&gt;0,AC$6&amp;" ("&amp;TEXT(COUNTIF('MS-Sang'!W$6:W$35,$D32)+COUNTIF('MS-Chieu'!W$6:W$35,$D32),"0")&amp;"), ","")</f>
        <v/>
      </c>
      <c r="AD32" s="247" t="str">
        <f>IF((COUNTIF('MS-Sang'!X$6:X$35,$D32)+COUNTIF('MS-Chieu'!X$6:X$35,$D32))&gt;0,AD$6&amp;" ("&amp;TEXT(COUNTIF('MS-Sang'!X$6:X$35,$D32)+COUNTIF('MS-Chieu'!X$6:X$35,$D32),"0")&amp;"), ","")</f>
        <v/>
      </c>
      <c r="AE32" s="247" t="str">
        <f>IF((COUNTIF('MS-Sang'!Y$6:Y$35,$D32)+COUNTIF('MS-Chieu'!Y$6:Y$35,$D32))&gt;0,AE$6&amp;" ("&amp;TEXT(COUNTIF('MS-Sang'!Y$6:Y$35,$D32)+COUNTIF('MS-Chieu'!Y$6:Y$35,$D32),"0")&amp;"), ","")</f>
        <v/>
      </c>
      <c r="AF32" s="247" t="str">
        <f>IF((COUNTIF('MS-Sang'!Z$6:Z$35,$D32)+COUNTIF('MS-Chieu'!Z$6:Z$35,$D32))&gt;0,AF$6&amp;" ("&amp;TEXT(COUNTIF('MS-Sang'!Z$6:Z$35,$D32)+COUNTIF('MS-Chieu'!Z$6:Z$35,$D32),"0")&amp;"), ","")</f>
        <v/>
      </c>
      <c r="AG32" s="247" t="str">
        <f>IF((COUNTIF('MS-Sang'!AA$6:AA$35,$D32)+COUNTIF('MS-Chieu'!AA$6:AA$35,$D32))&gt;0,AG$6&amp;" ("&amp;TEXT(COUNTIF('MS-Sang'!AA$6:AA$35,$D32)+COUNTIF('MS-Chieu'!AA$6:AA$35,$D32),"0")&amp;"), ","")</f>
        <v/>
      </c>
      <c r="AH32" s="247" t="str">
        <f>IF((COUNTIF('MS-Sang'!AB$6:AB$35,$D32)+COUNTIF('MS-Chieu'!AB$6:AB$35,$D32))&gt;0,AH$6&amp;" ("&amp;TEXT(COUNTIF('MS-Sang'!AB$6:AB$35,$D32)+COUNTIF('MS-Chieu'!AB$6:AB$35,$D32),"0")&amp;"), ","")</f>
        <v/>
      </c>
      <c r="AI32" s="247" t="str">
        <f>IF((COUNTIF('MS-Sang'!AC$6:AC$35,$D32)+COUNTIF('MS-Chieu'!AC$6:AC$35,$D32))&gt;0,AI$6&amp;" ("&amp;TEXT(COUNTIF('MS-Sang'!AC$6:AC$35,$D32)+COUNTIF('MS-Chieu'!AC$6:AC$35,$D32),"0")&amp;"), ","")</f>
        <v/>
      </c>
      <c r="AJ32" s="247" t="str">
        <f>IF((COUNTIF('MS-Sang'!AD$6:AD$35,$D32)+COUNTIF('MS-Chieu'!AD$6:AD$35,$D32))&gt;0,AJ$6&amp;" ("&amp;TEXT(COUNTIF('MS-Sang'!AD$6:AD$35,$D32)+COUNTIF('MS-Chieu'!AD$6:AD$35,$D32),"0")&amp;"), ","")</f>
        <v/>
      </c>
      <c r="AK32" s="247" t="str">
        <f>IF((COUNTIF('MS-Sang'!AE$6:AE$35,$D32)+COUNTIF('MS-Chieu'!AE$6:AE$35,$D32))&gt;0,AK$6&amp;" ("&amp;TEXT(COUNTIF('MS-Sang'!AE$6:AE$35,$D32)+COUNTIF('MS-Chieu'!AE$6:AE$35,$D32),"0")&amp;"), ","")</f>
        <v/>
      </c>
      <c r="AL32" s="247" t="str">
        <f>IF((COUNTIF('MS-Sang'!AF$6:AF$35,$D32)+COUNTIF('MS-Chieu'!AF$6:AF$35,$D32))&gt;0,AL$6&amp;" ("&amp;TEXT(COUNTIF('MS-Sang'!AF$6:AF$35,$D32)+COUNTIF('MS-Chieu'!AF$6:AF$35,$D32),"0")&amp;"), ","")</f>
        <v/>
      </c>
      <c r="AM32" s="247" t="str">
        <f>IF((COUNTIF('MS-Sang'!AG$6:AG$35,$D32)+COUNTIF('MS-Chieu'!AG$6:AG$35,$D32))&gt;0,AM$6&amp;" ("&amp;TEXT(COUNTIF('MS-Sang'!AG$6:AG$35,$D32)+COUNTIF('MS-Chieu'!AG$6:AG$35,$D32),"0")&amp;"), ","")</f>
        <v/>
      </c>
      <c r="AN32" s="247" t="str">
        <f>IF((COUNTIF('MS-Sang'!AH$6:AH$35,$D32)+COUNTIF('MS-Chieu'!AH$6:AH$35,$D32))&gt;0,AN$6&amp;" ("&amp;TEXT(COUNTIF('MS-Sang'!AH$6:AH$35,$D32)+COUNTIF('MS-Chieu'!AH$6:AH$35,$D32),"0")&amp;"), ","")</f>
        <v/>
      </c>
      <c r="AO32" s="247" t="str">
        <f>IF((COUNTIF('MS-Sang'!AI$6:AI$35,$D32)+COUNTIF('MS-Chieu'!AI$6:AI$35,$D32))&gt;0,AO$6&amp;" ("&amp;TEXT(COUNTIF('MS-Sang'!AI$6:AI$35,$D32)+COUNTIF('MS-Chieu'!AI$6:AI$35,$D32),"0")&amp;"), ","")</f>
        <v/>
      </c>
      <c r="AP32" s="247" t="str">
        <f>IF((COUNTIF('MS-Sang'!AJ$6:AJ$35,$D32)+COUNTIF('MS-Chieu'!AJ$6:AJ$35,$D32))&gt;0,AP$6&amp;" ("&amp;TEXT(COUNTIF('MS-Sang'!AJ$6:AJ$35,$D32)+COUNTIF('MS-Chieu'!AJ$6:AJ$35,$D32),"0")&amp;"), ","")</f>
        <v/>
      </c>
      <c r="AQ32" s="247" t="str">
        <f>IF((COUNTIF('MS-Sang'!AK$6:AK$35,$D32)+COUNTIF('MS-Chieu'!AK$6:AK$35,$D32))&gt;0,AQ$6&amp;" ("&amp;TEXT(COUNTIF('MS-Sang'!AK$6:AK$35,$D32)+COUNTIF('MS-Chieu'!AK$6:AK$35,$D32),"0")&amp;"), ","")</f>
        <v/>
      </c>
      <c r="AR32" s="247" t="str">
        <f>IF((COUNTIF('MS-Sang'!AL$6:AL$35,$D32)+COUNTIF('MS-Chieu'!AL$6:AL$35,$D32))&gt;0,AR$6&amp;" ("&amp;TEXT(COUNTIF('MS-Sang'!AL$6:AL$35,$D32)+COUNTIF('MS-Chieu'!AL$6:AL$35,$D32),"0")&amp;"), ","")</f>
        <v/>
      </c>
      <c r="AS32" s="247" t="str">
        <f>IF((COUNTIF('MS-Sang'!AM$6:AM$35,$D32)+COUNTIF('MS-Chieu'!AM$6:AM$35,$D32))&gt;0,AS$6&amp;" ("&amp;TEXT(COUNTIF('MS-Sang'!AM$6:AM$35,$D32)+COUNTIF('MS-Chieu'!AM$6:AM$35,$D32),"0")&amp;"), ","")</f>
        <v/>
      </c>
    </row>
    <row r="33" spans="1:45" s="231" customFormat="1" ht="18.75" x14ac:dyDescent="0.2">
      <c r="A33" s="245">
        <f t="shared" si="0"/>
        <v>26</v>
      </c>
      <c r="B33" s="246" t="str">
        <f>'MS1'!L27</f>
        <v>Bùi Ngọc Tú</v>
      </c>
      <c r="C33" s="246" t="str">
        <f>'MS1'!E27</f>
        <v>Lý</v>
      </c>
      <c r="D33" s="240" t="str">
        <f>'MS1'!B27</f>
        <v>L1</v>
      </c>
      <c r="E33" s="246" t="str">
        <f>'MS1'!N27</f>
        <v/>
      </c>
      <c r="F33" s="247" t="str">
        <f t="shared" si="1"/>
        <v xml:space="preserve">12A8 (2), </v>
      </c>
      <c r="G33" s="248">
        <f>COUNTIF('MS-Sang'!$C$6:$AI$35,PCGD!$D33)+COUNTIF('MS-Chieu'!$C$6:$AI$35,PCGD!$D33)</f>
        <v>2</v>
      </c>
      <c r="H33" s="247" t="str">
        <f t="shared" si="2"/>
        <v xml:space="preserve">12A8 (2), </v>
      </c>
      <c r="I33" s="247" t="str">
        <f>IF((COUNTIF('MS-Sang'!C$6:C$35,$D33)+COUNTIF('MS-Chieu'!C$6:C$35,$D33))&gt;0,I$6&amp;" ("&amp;TEXT(COUNTIF('MS-Sang'!C$6:C$35,$D33)+COUNTIF('MS-Chieu'!C$6:C$35,$D33),"0")&amp;"), ","")</f>
        <v/>
      </c>
      <c r="J33" s="247" t="str">
        <f>IF((COUNTIF('MS-Sang'!D$6:D$35,$D33)+COUNTIF('MS-Chieu'!D$6:D$35,$D33))&gt;0,J$6&amp;" ("&amp;TEXT(COUNTIF('MS-Sang'!D$6:D$35,$D33)+COUNTIF('MS-Chieu'!D$6:D$35,$D33),"0")&amp;"), ","")</f>
        <v/>
      </c>
      <c r="K33" s="247" t="str">
        <f>IF((COUNTIF('MS-Sang'!E$6:E$35,$D33)+COUNTIF('MS-Chieu'!E$6:E$35,$D33))&gt;0,K$6&amp;" ("&amp;TEXT(COUNTIF('MS-Sang'!E$6:E$35,$D33)+COUNTIF('MS-Chieu'!E$6:E$35,$D33),"0")&amp;"), ","")</f>
        <v/>
      </c>
      <c r="L33" s="247" t="str">
        <f>IF((COUNTIF('MS-Sang'!F$6:F$35,$D33)+COUNTIF('MS-Chieu'!F$6:F$35,$D33))&gt;0,L$6&amp;" ("&amp;TEXT(COUNTIF('MS-Sang'!F$6:F$35,$D33)+COUNTIF('MS-Chieu'!F$6:F$35,$D33),"0")&amp;"), ","")</f>
        <v/>
      </c>
      <c r="M33" s="247" t="str">
        <f>IF((COUNTIF('MS-Sang'!G$6:G$35,$D33)+COUNTIF('MS-Chieu'!G$6:G$35,$D33))&gt;0,M$6&amp;" ("&amp;TEXT(COUNTIF('MS-Sang'!G$6:G$35,$D33)+COUNTIF('MS-Chieu'!G$6:G$35,$D33),"0")&amp;"), ","")</f>
        <v/>
      </c>
      <c r="N33" s="247" t="str">
        <f>IF((COUNTIF('MS-Sang'!H$6:H$35,$D33)+COUNTIF('MS-Chieu'!H$6:H$35,$D33))&gt;0,N$6&amp;" ("&amp;TEXT(COUNTIF('MS-Sang'!H$6:H$35,$D33)+COUNTIF('MS-Chieu'!H$6:H$35,$D33),"0")&amp;"), ","")</f>
        <v/>
      </c>
      <c r="O33" s="247" t="str">
        <f>IF((COUNTIF('MS-Sang'!I$6:I$35,$D33)+COUNTIF('MS-Chieu'!I$6:I$35,$D33))&gt;0,O$6&amp;" ("&amp;TEXT(COUNTIF('MS-Sang'!I$6:I$35,$D33)+COUNTIF('MS-Chieu'!I$6:I$35,$D33),"0")&amp;"), ","")</f>
        <v/>
      </c>
      <c r="P33" s="247" t="str">
        <f>IF((COUNTIF('MS-Sang'!J$6:J$35,$D33)+COUNTIF('MS-Chieu'!J$6:J$35,$D33))&gt;0,P$6&amp;" ("&amp;TEXT(COUNTIF('MS-Sang'!J$6:J$35,$D33)+COUNTIF('MS-Chieu'!J$6:J$35,$D33),"0")&amp;"), ","")</f>
        <v/>
      </c>
      <c r="Q33" s="247" t="str">
        <f>IF((COUNTIF('MS-Sang'!K$6:K$35,$D33)+COUNTIF('MS-Chieu'!K$6:K$35,$D33))&gt;0,Q$6&amp;" ("&amp;TEXT(COUNTIF('MS-Sang'!K$6:K$35,$D33)+COUNTIF('MS-Chieu'!K$6:K$35,$D33),"0")&amp;"), ","")</f>
        <v/>
      </c>
      <c r="R33" s="247" t="str">
        <f>IF((COUNTIF('MS-Sang'!L$6:L$35,$D33)+COUNTIF('MS-Chieu'!L$6:L$35,$D33))&gt;0,R$6&amp;" ("&amp;TEXT(COUNTIF('MS-Sang'!L$6:L$35,$D33)+COUNTIF('MS-Chieu'!L$6:L$35,$D33),"0")&amp;"), ","")</f>
        <v/>
      </c>
      <c r="S33" s="247" t="str">
        <f>IF((COUNTIF('MS-Sang'!M$6:M$35,$D33)+COUNTIF('MS-Chieu'!M$6:M$35,$D33))&gt;0,S$6&amp;" ("&amp;TEXT(COUNTIF('MS-Sang'!M$6:M$35,$D33)+COUNTIF('MS-Chieu'!M$6:M$35,$D33),"0")&amp;"), ","")</f>
        <v/>
      </c>
      <c r="T33" s="247" t="str">
        <f>IF((COUNTIF('MS-Sang'!N$6:N$35,$D33)+COUNTIF('MS-Chieu'!N$6:N$35,$D33))&gt;0,T$6&amp;" ("&amp;TEXT(COUNTIF('MS-Sang'!N$6:N$35,$D33)+COUNTIF('MS-Chieu'!N$6:N$35,$D33),"0")&amp;"), ","")</f>
        <v/>
      </c>
      <c r="U33" s="247" t="str">
        <f>IF((COUNTIF('MS-Sang'!O$6:O$35,$D33)+COUNTIF('MS-Chieu'!O$6:O$35,$D33))&gt;0,U$6&amp;" ("&amp;TEXT(COUNTIF('MS-Sang'!O$6:O$35,$D33)+COUNTIF('MS-Chieu'!O$6:O$35,$D33),"0")&amp;"), ","")</f>
        <v/>
      </c>
      <c r="V33" s="247" t="str">
        <f>IF((COUNTIF('MS-Sang'!P$6:P$35,$D33)+COUNTIF('MS-Chieu'!P$6:P$35,$D33))&gt;0,V$6&amp;" ("&amp;TEXT(COUNTIF('MS-Sang'!P$6:P$35,$D33)+COUNTIF('MS-Chieu'!P$6:P$35,$D33),"0")&amp;"), ","")</f>
        <v/>
      </c>
      <c r="W33" s="247" t="str">
        <f>IF((COUNTIF('MS-Sang'!Q$6:Q$35,$D33)+COUNTIF('MS-Chieu'!Q$6:Q$35,$D33))&gt;0,W$6&amp;" ("&amp;TEXT(COUNTIF('MS-Sang'!Q$6:Q$35,$D33)+COUNTIF('MS-Chieu'!Q$6:Q$35,$D33),"0")&amp;"), ","")</f>
        <v/>
      </c>
      <c r="X33" s="247" t="str">
        <f>IF((COUNTIF('MS-Sang'!R$6:R$35,$D33)+COUNTIF('MS-Chieu'!R$6:R$35,$D33))&gt;0,X$6&amp;" ("&amp;TEXT(COUNTIF('MS-Sang'!R$6:R$35,$D33)+COUNTIF('MS-Chieu'!R$6:R$35,$D33),"0")&amp;"), ","")</f>
        <v/>
      </c>
      <c r="Y33" s="247" t="str">
        <f>IF((COUNTIF('MS-Sang'!S$6:S$35,$D33)+COUNTIF('MS-Chieu'!S$6:S$35,$D33))&gt;0,Y$6&amp;" ("&amp;TEXT(COUNTIF('MS-Sang'!S$6:S$35,$D33)+COUNTIF('MS-Chieu'!S$6:S$35,$D33),"0")&amp;"), ","")</f>
        <v/>
      </c>
      <c r="Z33" s="247" t="str">
        <f>IF((COUNTIF('MS-Sang'!T$6:T$35,$D33)+COUNTIF('MS-Chieu'!T$6:T$35,$D33))&gt;0,Z$6&amp;" ("&amp;TEXT(COUNTIF('MS-Sang'!T$6:T$35,$D33)+COUNTIF('MS-Chieu'!T$6:T$35,$D33),"0")&amp;"), ","")</f>
        <v/>
      </c>
      <c r="AA33" s="247" t="str">
        <f>IF((COUNTIF('MS-Sang'!U$6:U$35,$D33)+COUNTIF('MS-Chieu'!U$6:U$35,$D33))&gt;0,AA$6&amp;" ("&amp;TEXT(COUNTIF('MS-Sang'!U$6:U$35,$D33)+COUNTIF('MS-Chieu'!U$6:U$35,$D33),"0")&amp;"), ","")</f>
        <v/>
      </c>
      <c r="AB33" s="247" t="str">
        <f>IF((COUNTIF('MS-Sang'!V$6:V$35,$D33)+COUNTIF('MS-Chieu'!V$6:V$35,$D33))&gt;0,AB$6&amp;" ("&amp;TEXT(COUNTIF('MS-Sang'!V$6:V$35,$D33)+COUNTIF('MS-Chieu'!V$6:V$35,$D33),"0")&amp;"), ","")</f>
        <v/>
      </c>
      <c r="AC33" s="247" t="str">
        <f>IF((COUNTIF('MS-Sang'!W$6:W$35,$D33)+COUNTIF('MS-Chieu'!W$6:W$35,$D33))&gt;0,AC$6&amp;" ("&amp;TEXT(COUNTIF('MS-Sang'!W$6:W$35,$D33)+COUNTIF('MS-Chieu'!W$6:W$35,$D33),"0")&amp;"), ","")</f>
        <v/>
      </c>
      <c r="AD33" s="247" t="str">
        <f>IF((COUNTIF('MS-Sang'!X$6:X$35,$D33)+COUNTIF('MS-Chieu'!X$6:X$35,$D33))&gt;0,AD$6&amp;" ("&amp;TEXT(COUNTIF('MS-Sang'!X$6:X$35,$D33)+COUNTIF('MS-Chieu'!X$6:X$35,$D33),"0")&amp;"), ","")</f>
        <v/>
      </c>
      <c r="AE33" s="247" t="str">
        <f>IF((COUNTIF('MS-Sang'!Y$6:Y$35,$D33)+COUNTIF('MS-Chieu'!Y$6:Y$35,$D33))&gt;0,AE$6&amp;" ("&amp;TEXT(COUNTIF('MS-Sang'!Y$6:Y$35,$D33)+COUNTIF('MS-Chieu'!Y$6:Y$35,$D33),"0")&amp;"), ","")</f>
        <v/>
      </c>
      <c r="AF33" s="247" t="str">
        <f>IF((COUNTIF('MS-Sang'!Z$6:Z$35,$D33)+COUNTIF('MS-Chieu'!Z$6:Z$35,$D33))&gt;0,AF$6&amp;" ("&amp;TEXT(COUNTIF('MS-Sang'!Z$6:Z$35,$D33)+COUNTIF('MS-Chieu'!Z$6:Z$35,$D33),"0")&amp;"), ","")</f>
        <v/>
      </c>
      <c r="AG33" s="247" t="str">
        <f>IF((COUNTIF('MS-Sang'!AA$6:AA$35,$D33)+COUNTIF('MS-Chieu'!AA$6:AA$35,$D33))&gt;0,AG$6&amp;" ("&amp;TEXT(COUNTIF('MS-Sang'!AA$6:AA$35,$D33)+COUNTIF('MS-Chieu'!AA$6:AA$35,$D33),"0")&amp;"), ","")</f>
        <v/>
      </c>
      <c r="AH33" s="247" t="str">
        <f>IF((COUNTIF('MS-Sang'!AB$6:AB$35,$D33)+COUNTIF('MS-Chieu'!AB$6:AB$35,$D33))&gt;0,AH$6&amp;" ("&amp;TEXT(COUNTIF('MS-Sang'!AB$6:AB$35,$D33)+COUNTIF('MS-Chieu'!AB$6:AB$35,$D33),"0")&amp;"), ","")</f>
        <v/>
      </c>
      <c r="AI33" s="247" t="str">
        <f>IF((COUNTIF('MS-Sang'!AC$6:AC$35,$D33)+COUNTIF('MS-Chieu'!AC$6:AC$35,$D33))&gt;0,AI$6&amp;" ("&amp;TEXT(COUNTIF('MS-Sang'!AC$6:AC$35,$D33)+COUNTIF('MS-Chieu'!AC$6:AC$35,$D33),"0")&amp;"), ","")</f>
        <v/>
      </c>
      <c r="AJ33" s="247" t="str">
        <f>IF((COUNTIF('MS-Sang'!AD$6:AD$35,$D33)+COUNTIF('MS-Chieu'!AD$6:AD$35,$D33))&gt;0,AJ$6&amp;" ("&amp;TEXT(COUNTIF('MS-Sang'!AD$6:AD$35,$D33)+COUNTIF('MS-Chieu'!AD$6:AD$35,$D33),"0")&amp;"), ","")</f>
        <v/>
      </c>
      <c r="AK33" s="247" t="str">
        <f>IF((COUNTIF('MS-Sang'!AE$6:AE$35,$D33)+COUNTIF('MS-Chieu'!AE$6:AE$35,$D33))&gt;0,AK$6&amp;" ("&amp;TEXT(COUNTIF('MS-Sang'!AE$6:AE$35,$D33)+COUNTIF('MS-Chieu'!AE$6:AE$35,$D33),"0")&amp;"), ","")</f>
        <v xml:space="preserve">12A8 (2), </v>
      </c>
      <c r="AL33" s="247" t="str">
        <f>IF((COUNTIF('MS-Sang'!AF$6:AF$35,$D33)+COUNTIF('MS-Chieu'!AF$6:AF$35,$D33))&gt;0,AL$6&amp;" ("&amp;TEXT(COUNTIF('MS-Sang'!AF$6:AF$35,$D33)+COUNTIF('MS-Chieu'!AF$6:AF$35,$D33),"0")&amp;"), ","")</f>
        <v/>
      </c>
      <c r="AM33" s="247" t="str">
        <f>IF((COUNTIF('MS-Sang'!AG$6:AG$35,$D33)+COUNTIF('MS-Chieu'!AG$6:AG$35,$D33))&gt;0,AM$6&amp;" ("&amp;TEXT(COUNTIF('MS-Sang'!AG$6:AG$35,$D33)+COUNTIF('MS-Chieu'!AG$6:AG$35,$D33),"0")&amp;"), ","")</f>
        <v/>
      </c>
      <c r="AN33" s="247" t="str">
        <f>IF((COUNTIF('MS-Sang'!AH$6:AH$35,$D33)+COUNTIF('MS-Chieu'!AH$6:AH$35,$D33))&gt;0,AN$6&amp;" ("&amp;TEXT(COUNTIF('MS-Sang'!AH$6:AH$35,$D33)+COUNTIF('MS-Chieu'!AH$6:AH$35,$D33),"0")&amp;"), ","")</f>
        <v/>
      </c>
      <c r="AO33" s="247" t="str">
        <f>IF((COUNTIF('MS-Sang'!AI$6:AI$35,$D33)+COUNTIF('MS-Chieu'!AI$6:AI$35,$D33))&gt;0,AO$6&amp;" ("&amp;TEXT(COUNTIF('MS-Sang'!AI$6:AI$35,$D33)+COUNTIF('MS-Chieu'!AI$6:AI$35,$D33),"0")&amp;"), ","")</f>
        <v/>
      </c>
      <c r="AP33" s="247" t="str">
        <f>IF((COUNTIF('MS-Sang'!AJ$6:AJ$35,$D33)+COUNTIF('MS-Chieu'!AJ$6:AJ$35,$D33))&gt;0,AP$6&amp;" ("&amp;TEXT(COUNTIF('MS-Sang'!AJ$6:AJ$35,$D33)+COUNTIF('MS-Chieu'!AJ$6:AJ$35,$D33),"0")&amp;"), ","")</f>
        <v/>
      </c>
      <c r="AQ33" s="247" t="str">
        <f>IF((COUNTIF('MS-Sang'!AK$6:AK$35,$D33)+COUNTIF('MS-Chieu'!AK$6:AK$35,$D33))&gt;0,AQ$6&amp;" ("&amp;TEXT(COUNTIF('MS-Sang'!AK$6:AK$35,$D33)+COUNTIF('MS-Chieu'!AK$6:AK$35,$D33),"0")&amp;"), ","")</f>
        <v/>
      </c>
      <c r="AR33" s="247" t="str">
        <f>IF((COUNTIF('MS-Sang'!AL$6:AL$35,$D33)+COUNTIF('MS-Chieu'!AL$6:AL$35,$D33))&gt;0,AR$6&amp;" ("&amp;TEXT(COUNTIF('MS-Sang'!AL$6:AL$35,$D33)+COUNTIF('MS-Chieu'!AL$6:AL$35,$D33),"0")&amp;"), ","")</f>
        <v/>
      </c>
      <c r="AS33" s="247" t="str">
        <f>IF((COUNTIF('MS-Sang'!AM$6:AM$35,$D33)+COUNTIF('MS-Chieu'!AM$6:AM$35,$D33))&gt;0,AS$6&amp;" ("&amp;TEXT(COUNTIF('MS-Sang'!AM$6:AM$35,$D33)+COUNTIF('MS-Chieu'!AM$6:AM$35,$D33),"0")&amp;"), ","")</f>
        <v/>
      </c>
    </row>
    <row r="34" spans="1:45" s="231" customFormat="1" ht="18.75" x14ac:dyDescent="0.2">
      <c r="A34" s="245">
        <f t="shared" si="0"/>
        <v>27</v>
      </c>
      <c r="B34" s="246" t="str">
        <f>'MS1'!L28</f>
        <v>Võ Như Khánh</v>
      </c>
      <c r="C34" s="246" t="str">
        <f>'MS1'!E28</f>
        <v>Lý</v>
      </c>
      <c r="D34" s="240" t="str">
        <f>'MS1'!B28</f>
        <v>L2</v>
      </c>
      <c r="E34" s="246" t="str">
        <f>'MS1'!N28</f>
        <v>12A5</v>
      </c>
      <c r="F34" s="247" t="str">
        <f t="shared" si="1"/>
        <v xml:space="preserve">10A4 (3), 10A6 (2), 12A5 (4), 12A6 (2), </v>
      </c>
      <c r="G34" s="248">
        <f>COUNTIF('MS-Sang'!$C$6:$AI$35,PCGD!$D34)+COUNTIF('MS-Chieu'!$C$6:$AI$35,PCGD!$D34)</f>
        <v>11</v>
      </c>
      <c r="H34" s="247" t="str">
        <f t="shared" si="2"/>
        <v xml:space="preserve">12A5 (4), 12A6 (2), </v>
      </c>
      <c r="I34" s="247" t="str">
        <f>IF((COUNTIF('MS-Sang'!C$6:C$35,$D34)+COUNTIF('MS-Chieu'!C$6:C$35,$D34))&gt;0,I$6&amp;" ("&amp;TEXT(COUNTIF('MS-Sang'!C$6:C$35,$D34)+COUNTIF('MS-Chieu'!C$6:C$35,$D34),"0")&amp;"), ","")</f>
        <v/>
      </c>
      <c r="J34" s="247" t="str">
        <f>IF((COUNTIF('MS-Sang'!D$6:D$35,$D34)+COUNTIF('MS-Chieu'!D$6:D$35,$D34))&gt;0,J$6&amp;" ("&amp;TEXT(COUNTIF('MS-Sang'!D$6:D$35,$D34)+COUNTIF('MS-Chieu'!D$6:D$35,$D34),"0")&amp;"), ","")</f>
        <v/>
      </c>
      <c r="K34" s="247" t="str">
        <f>IF((COUNTIF('MS-Sang'!E$6:E$35,$D34)+COUNTIF('MS-Chieu'!E$6:E$35,$D34))&gt;0,K$6&amp;" ("&amp;TEXT(COUNTIF('MS-Sang'!E$6:E$35,$D34)+COUNTIF('MS-Chieu'!E$6:E$35,$D34),"0")&amp;"), ","")</f>
        <v/>
      </c>
      <c r="L34" s="247" t="str">
        <f>IF((COUNTIF('MS-Sang'!F$6:F$35,$D34)+COUNTIF('MS-Chieu'!F$6:F$35,$D34))&gt;0,L$6&amp;" ("&amp;TEXT(COUNTIF('MS-Sang'!F$6:F$35,$D34)+COUNTIF('MS-Chieu'!F$6:F$35,$D34),"0")&amp;"), ","")</f>
        <v xml:space="preserve">10A4 (3), </v>
      </c>
      <c r="M34" s="247" t="str">
        <f>IF((COUNTIF('MS-Sang'!G$6:G$35,$D34)+COUNTIF('MS-Chieu'!G$6:G$35,$D34))&gt;0,M$6&amp;" ("&amp;TEXT(COUNTIF('MS-Sang'!G$6:G$35,$D34)+COUNTIF('MS-Chieu'!G$6:G$35,$D34),"0")&amp;"), ","")</f>
        <v/>
      </c>
      <c r="N34" s="247" t="str">
        <f>IF((COUNTIF('MS-Sang'!H$6:H$35,$D34)+COUNTIF('MS-Chieu'!H$6:H$35,$D34))&gt;0,N$6&amp;" ("&amp;TEXT(COUNTIF('MS-Sang'!H$6:H$35,$D34)+COUNTIF('MS-Chieu'!H$6:H$35,$D34),"0")&amp;"), ","")</f>
        <v xml:space="preserve">10A6 (2), </v>
      </c>
      <c r="O34" s="247" t="str">
        <f>IF((COUNTIF('MS-Sang'!I$6:I$35,$D34)+COUNTIF('MS-Chieu'!I$6:I$35,$D34))&gt;0,O$6&amp;" ("&amp;TEXT(COUNTIF('MS-Sang'!I$6:I$35,$D34)+COUNTIF('MS-Chieu'!I$6:I$35,$D34),"0")&amp;"), ","")</f>
        <v/>
      </c>
      <c r="P34" s="247" t="str">
        <f>IF((COUNTIF('MS-Sang'!J$6:J$35,$D34)+COUNTIF('MS-Chieu'!J$6:J$35,$D34))&gt;0,P$6&amp;" ("&amp;TEXT(COUNTIF('MS-Sang'!J$6:J$35,$D34)+COUNTIF('MS-Chieu'!J$6:J$35,$D34),"0")&amp;"), ","")</f>
        <v/>
      </c>
      <c r="Q34" s="247" t="str">
        <f>IF((COUNTIF('MS-Sang'!K$6:K$35,$D34)+COUNTIF('MS-Chieu'!K$6:K$35,$D34))&gt;0,Q$6&amp;" ("&amp;TEXT(COUNTIF('MS-Sang'!K$6:K$35,$D34)+COUNTIF('MS-Chieu'!K$6:K$35,$D34),"0")&amp;"), ","")</f>
        <v/>
      </c>
      <c r="R34" s="247" t="str">
        <f>IF((COUNTIF('MS-Sang'!L$6:L$35,$D34)+COUNTIF('MS-Chieu'!L$6:L$35,$D34))&gt;0,R$6&amp;" ("&amp;TEXT(COUNTIF('MS-Sang'!L$6:L$35,$D34)+COUNTIF('MS-Chieu'!L$6:L$35,$D34),"0")&amp;"), ","")</f>
        <v/>
      </c>
      <c r="S34" s="247" t="str">
        <f>IF((COUNTIF('MS-Sang'!M$6:M$35,$D34)+COUNTIF('MS-Chieu'!M$6:M$35,$D34))&gt;0,S$6&amp;" ("&amp;TEXT(COUNTIF('MS-Sang'!M$6:M$35,$D34)+COUNTIF('MS-Chieu'!M$6:M$35,$D34),"0")&amp;"), ","")</f>
        <v/>
      </c>
      <c r="T34" s="247" t="str">
        <f>IF((COUNTIF('MS-Sang'!N$6:N$35,$D34)+COUNTIF('MS-Chieu'!N$6:N$35,$D34))&gt;0,T$6&amp;" ("&amp;TEXT(COUNTIF('MS-Sang'!N$6:N$35,$D34)+COUNTIF('MS-Chieu'!N$6:N$35,$D34),"0")&amp;"), ","")</f>
        <v/>
      </c>
      <c r="U34" s="247" t="str">
        <f>IF((COUNTIF('MS-Sang'!O$6:O$35,$D34)+COUNTIF('MS-Chieu'!O$6:O$35,$D34))&gt;0,U$6&amp;" ("&amp;TEXT(COUNTIF('MS-Sang'!O$6:O$35,$D34)+COUNTIF('MS-Chieu'!O$6:O$35,$D34),"0")&amp;"), ","")</f>
        <v/>
      </c>
      <c r="V34" s="247" t="str">
        <f>IF((COUNTIF('MS-Sang'!P$6:P$35,$D34)+COUNTIF('MS-Chieu'!P$6:P$35,$D34))&gt;0,V$6&amp;" ("&amp;TEXT(COUNTIF('MS-Sang'!P$6:P$35,$D34)+COUNTIF('MS-Chieu'!P$6:P$35,$D34),"0")&amp;"), ","")</f>
        <v/>
      </c>
      <c r="W34" s="247" t="str">
        <f>IF((COUNTIF('MS-Sang'!Q$6:Q$35,$D34)+COUNTIF('MS-Chieu'!Q$6:Q$35,$D34))&gt;0,W$6&amp;" ("&amp;TEXT(COUNTIF('MS-Sang'!Q$6:Q$35,$D34)+COUNTIF('MS-Chieu'!Q$6:Q$35,$D34),"0")&amp;"), ","")</f>
        <v/>
      </c>
      <c r="X34" s="247" t="str">
        <f>IF((COUNTIF('MS-Sang'!R$6:R$35,$D34)+COUNTIF('MS-Chieu'!R$6:R$35,$D34))&gt;0,X$6&amp;" ("&amp;TEXT(COUNTIF('MS-Sang'!R$6:R$35,$D34)+COUNTIF('MS-Chieu'!R$6:R$35,$D34),"0")&amp;"), ","")</f>
        <v/>
      </c>
      <c r="Y34" s="247" t="str">
        <f>IF((COUNTIF('MS-Sang'!S$6:S$35,$D34)+COUNTIF('MS-Chieu'!S$6:S$35,$D34))&gt;0,Y$6&amp;" ("&amp;TEXT(COUNTIF('MS-Sang'!S$6:S$35,$D34)+COUNTIF('MS-Chieu'!S$6:S$35,$D34),"0")&amp;"), ","")</f>
        <v/>
      </c>
      <c r="Z34" s="247" t="str">
        <f>IF((COUNTIF('MS-Sang'!T$6:T$35,$D34)+COUNTIF('MS-Chieu'!T$6:T$35,$D34))&gt;0,Z$6&amp;" ("&amp;TEXT(COUNTIF('MS-Sang'!T$6:T$35,$D34)+COUNTIF('MS-Chieu'!T$6:T$35,$D34),"0")&amp;"), ","")</f>
        <v/>
      </c>
      <c r="AA34" s="247" t="str">
        <f>IF((COUNTIF('MS-Sang'!U$6:U$35,$D34)+COUNTIF('MS-Chieu'!U$6:U$35,$D34))&gt;0,AA$6&amp;" ("&amp;TEXT(COUNTIF('MS-Sang'!U$6:U$35,$D34)+COUNTIF('MS-Chieu'!U$6:U$35,$D34),"0")&amp;"), ","")</f>
        <v/>
      </c>
      <c r="AB34" s="247" t="str">
        <f>IF((COUNTIF('MS-Sang'!V$6:V$35,$D34)+COUNTIF('MS-Chieu'!V$6:V$35,$D34))&gt;0,AB$6&amp;" ("&amp;TEXT(COUNTIF('MS-Sang'!V$6:V$35,$D34)+COUNTIF('MS-Chieu'!V$6:V$35,$D34),"0")&amp;"), ","")</f>
        <v/>
      </c>
      <c r="AC34" s="247" t="str">
        <f>IF((COUNTIF('MS-Sang'!W$6:W$35,$D34)+COUNTIF('MS-Chieu'!W$6:W$35,$D34))&gt;0,AC$6&amp;" ("&amp;TEXT(COUNTIF('MS-Sang'!W$6:W$35,$D34)+COUNTIF('MS-Chieu'!W$6:W$35,$D34),"0")&amp;"), ","")</f>
        <v/>
      </c>
      <c r="AD34" s="247" t="str">
        <f>IF((COUNTIF('MS-Sang'!X$6:X$35,$D34)+COUNTIF('MS-Chieu'!X$6:X$35,$D34))&gt;0,AD$6&amp;" ("&amp;TEXT(COUNTIF('MS-Sang'!X$6:X$35,$D34)+COUNTIF('MS-Chieu'!X$6:X$35,$D34),"0")&amp;"), ","")</f>
        <v/>
      </c>
      <c r="AE34" s="247" t="str">
        <f>IF((COUNTIF('MS-Sang'!Y$6:Y$35,$D34)+COUNTIF('MS-Chieu'!Y$6:Y$35,$D34))&gt;0,AE$6&amp;" ("&amp;TEXT(COUNTIF('MS-Sang'!Y$6:Y$35,$D34)+COUNTIF('MS-Chieu'!Y$6:Y$35,$D34),"0")&amp;"), ","")</f>
        <v/>
      </c>
      <c r="AF34" s="247" t="str">
        <f>IF((COUNTIF('MS-Sang'!Z$6:Z$35,$D34)+COUNTIF('MS-Chieu'!Z$6:Z$35,$D34))&gt;0,AF$6&amp;" ("&amp;TEXT(COUNTIF('MS-Sang'!Z$6:Z$35,$D34)+COUNTIF('MS-Chieu'!Z$6:Z$35,$D34),"0")&amp;"), ","")</f>
        <v/>
      </c>
      <c r="AG34" s="247" t="str">
        <f>IF((COUNTIF('MS-Sang'!AA$6:AA$35,$D34)+COUNTIF('MS-Chieu'!AA$6:AA$35,$D34))&gt;0,AG$6&amp;" ("&amp;TEXT(COUNTIF('MS-Sang'!AA$6:AA$35,$D34)+COUNTIF('MS-Chieu'!AA$6:AA$35,$D34),"0")&amp;"), ","")</f>
        <v/>
      </c>
      <c r="AH34" s="247" t="str">
        <f>IF((COUNTIF('MS-Sang'!AB$6:AB$35,$D34)+COUNTIF('MS-Chieu'!AB$6:AB$35,$D34))&gt;0,AH$6&amp;" ("&amp;TEXT(COUNTIF('MS-Sang'!AB$6:AB$35,$D34)+COUNTIF('MS-Chieu'!AB$6:AB$35,$D34),"0")&amp;"), ","")</f>
        <v xml:space="preserve">12A5 (4), </v>
      </c>
      <c r="AI34" s="247" t="str">
        <f>IF((COUNTIF('MS-Sang'!AC$6:AC$35,$D34)+COUNTIF('MS-Chieu'!AC$6:AC$35,$D34))&gt;0,AI$6&amp;" ("&amp;TEXT(COUNTIF('MS-Sang'!AC$6:AC$35,$D34)+COUNTIF('MS-Chieu'!AC$6:AC$35,$D34),"0")&amp;"), ","")</f>
        <v xml:space="preserve">12A6 (2), </v>
      </c>
      <c r="AJ34" s="247" t="str">
        <f>IF((COUNTIF('MS-Sang'!AD$6:AD$35,$D34)+COUNTIF('MS-Chieu'!AD$6:AD$35,$D34))&gt;0,AJ$6&amp;" ("&amp;TEXT(COUNTIF('MS-Sang'!AD$6:AD$35,$D34)+COUNTIF('MS-Chieu'!AD$6:AD$35,$D34),"0")&amp;"), ","")</f>
        <v/>
      </c>
      <c r="AK34" s="247" t="str">
        <f>IF((COUNTIF('MS-Sang'!AE$6:AE$35,$D34)+COUNTIF('MS-Chieu'!AE$6:AE$35,$D34))&gt;0,AK$6&amp;" ("&amp;TEXT(COUNTIF('MS-Sang'!AE$6:AE$35,$D34)+COUNTIF('MS-Chieu'!AE$6:AE$35,$D34),"0")&amp;"), ","")</f>
        <v/>
      </c>
      <c r="AL34" s="247" t="str">
        <f>IF((COUNTIF('MS-Sang'!AF$6:AF$35,$D34)+COUNTIF('MS-Chieu'!AF$6:AF$35,$D34))&gt;0,AL$6&amp;" ("&amp;TEXT(COUNTIF('MS-Sang'!AF$6:AF$35,$D34)+COUNTIF('MS-Chieu'!AF$6:AF$35,$D34),"0")&amp;"), ","")</f>
        <v/>
      </c>
      <c r="AM34" s="247" t="str">
        <f>IF((COUNTIF('MS-Sang'!AG$6:AG$35,$D34)+COUNTIF('MS-Chieu'!AG$6:AG$35,$D34))&gt;0,AM$6&amp;" ("&amp;TEXT(COUNTIF('MS-Sang'!AG$6:AG$35,$D34)+COUNTIF('MS-Chieu'!AG$6:AG$35,$D34),"0")&amp;"), ","")</f>
        <v/>
      </c>
      <c r="AN34" s="247" t="str">
        <f>IF((COUNTIF('MS-Sang'!AH$6:AH$35,$D34)+COUNTIF('MS-Chieu'!AH$6:AH$35,$D34))&gt;0,AN$6&amp;" ("&amp;TEXT(COUNTIF('MS-Sang'!AH$6:AH$35,$D34)+COUNTIF('MS-Chieu'!AH$6:AH$35,$D34),"0")&amp;"), ","")</f>
        <v/>
      </c>
      <c r="AO34" s="247" t="str">
        <f>IF((COUNTIF('MS-Sang'!AI$6:AI$35,$D34)+COUNTIF('MS-Chieu'!AI$6:AI$35,$D34))&gt;0,AO$6&amp;" ("&amp;TEXT(COUNTIF('MS-Sang'!AI$6:AI$35,$D34)+COUNTIF('MS-Chieu'!AI$6:AI$35,$D34),"0")&amp;"), ","")</f>
        <v/>
      </c>
      <c r="AP34" s="247" t="str">
        <f>IF((COUNTIF('MS-Sang'!AJ$6:AJ$35,$D34)+COUNTIF('MS-Chieu'!AJ$6:AJ$35,$D34))&gt;0,AP$6&amp;" ("&amp;TEXT(COUNTIF('MS-Sang'!AJ$6:AJ$35,$D34)+COUNTIF('MS-Chieu'!AJ$6:AJ$35,$D34),"0")&amp;"), ","")</f>
        <v/>
      </c>
      <c r="AQ34" s="247" t="str">
        <f>IF((COUNTIF('MS-Sang'!AK$6:AK$35,$D34)+COUNTIF('MS-Chieu'!AK$6:AK$35,$D34))&gt;0,AQ$6&amp;" ("&amp;TEXT(COUNTIF('MS-Sang'!AK$6:AK$35,$D34)+COUNTIF('MS-Chieu'!AK$6:AK$35,$D34),"0")&amp;"), ","")</f>
        <v/>
      </c>
      <c r="AR34" s="247" t="str">
        <f>IF((COUNTIF('MS-Sang'!AL$6:AL$35,$D34)+COUNTIF('MS-Chieu'!AL$6:AL$35,$D34))&gt;0,AR$6&amp;" ("&amp;TEXT(COUNTIF('MS-Sang'!AL$6:AL$35,$D34)+COUNTIF('MS-Chieu'!AL$6:AL$35,$D34),"0")&amp;"), ","")</f>
        <v/>
      </c>
      <c r="AS34" s="247" t="str">
        <f>IF((COUNTIF('MS-Sang'!AM$6:AM$35,$D34)+COUNTIF('MS-Chieu'!AM$6:AM$35,$D34))&gt;0,AS$6&amp;" ("&amp;TEXT(COUNTIF('MS-Sang'!AM$6:AM$35,$D34)+COUNTIF('MS-Chieu'!AM$6:AM$35,$D34),"0")&amp;"), ","")</f>
        <v/>
      </c>
    </row>
    <row r="35" spans="1:45" s="231" customFormat="1" ht="18.75" x14ac:dyDescent="0.2">
      <c r="A35" s="245">
        <f t="shared" si="0"/>
        <v>28</v>
      </c>
      <c r="B35" s="246" t="str">
        <f>'MS1'!L29</f>
        <v>Ngô Văn Hiền</v>
      </c>
      <c r="C35" s="246" t="str">
        <f>'MS1'!E29</f>
        <v>Lý</v>
      </c>
      <c r="D35" s="240" t="str">
        <f>'MS1'!B29</f>
        <v>L3</v>
      </c>
      <c r="E35" s="246" t="str">
        <f>'MS1'!N29</f>
        <v/>
      </c>
      <c r="F35" s="247" t="str">
        <f t="shared" si="1"/>
        <v/>
      </c>
      <c r="G35" s="248">
        <f>COUNTIF('MS-Sang'!$C$6:$AI$35,PCGD!$D35)+COUNTIF('MS-Chieu'!$C$6:$AI$35,PCGD!$D35)</f>
        <v>0</v>
      </c>
      <c r="H35" s="247" t="str">
        <f t="shared" si="2"/>
        <v/>
      </c>
      <c r="I35" s="247" t="str">
        <f>IF((COUNTIF('MS-Sang'!C$6:C$35,$D35)+COUNTIF('MS-Chieu'!C$6:C$35,$D35))&gt;0,I$6&amp;" ("&amp;TEXT(COUNTIF('MS-Sang'!C$6:C$35,$D35)+COUNTIF('MS-Chieu'!C$6:C$35,$D35),"0")&amp;"), ","")</f>
        <v/>
      </c>
      <c r="J35" s="247" t="str">
        <f>IF((COUNTIF('MS-Sang'!D$6:D$35,$D35)+COUNTIF('MS-Chieu'!D$6:D$35,$D35))&gt;0,J$6&amp;" ("&amp;TEXT(COUNTIF('MS-Sang'!D$6:D$35,$D35)+COUNTIF('MS-Chieu'!D$6:D$35,$D35),"0")&amp;"), ","")</f>
        <v/>
      </c>
      <c r="K35" s="247" t="str">
        <f>IF((COUNTIF('MS-Sang'!E$6:E$35,$D35)+COUNTIF('MS-Chieu'!E$6:E$35,$D35))&gt;0,K$6&amp;" ("&amp;TEXT(COUNTIF('MS-Sang'!E$6:E$35,$D35)+COUNTIF('MS-Chieu'!E$6:E$35,$D35),"0")&amp;"), ","")</f>
        <v/>
      </c>
      <c r="L35" s="247" t="str">
        <f>IF((COUNTIF('MS-Sang'!F$6:F$35,$D35)+COUNTIF('MS-Chieu'!F$6:F$35,$D35))&gt;0,L$6&amp;" ("&amp;TEXT(COUNTIF('MS-Sang'!F$6:F$35,$D35)+COUNTIF('MS-Chieu'!F$6:F$35,$D35),"0")&amp;"), ","")</f>
        <v/>
      </c>
      <c r="M35" s="247" t="str">
        <f>IF((COUNTIF('MS-Sang'!G$6:G$35,$D35)+COUNTIF('MS-Chieu'!G$6:G$35,$D35))&gt;0,M$6&amp;" ("&amp;TEXT(COUNTIF('MS-Sang'!G$6:G$35,$D35)+COUNTIF('MS-Chieu'!G$6:G$35,$D35),"0")&amp;"), ","")</f>
        <v/>
      </c>
      <c r="N35" s="247" t="str">
        <f>IF((COUNTIF('MS-Sang'!H$6:H$35,$D35)+COUNTIF('MS-Chieu'!H$6:H$35,$D35))&gt;0,N$6&amp;" ("&amp;TEXT(COUNTIF('MS-Sang'!H$6:H$35,$D35)+COUNTIF('MS-Chieu'!H$6:H$35,$D35),"0")&amp;"), ","")</f>
        <v/>
      </c>
      <c r="O35" s="247" t="str">
        <f>IF((COUNTIF('MS-Sang'!I$6:I$35,$D35)+COUNTIF('MS-Chieu'!I$6:I$35,$D35))&gt;0,O$6&amp;" ("&amp;TEXT(COUNTIF('MS-Sang'!I$6:I$35,$D35)+COUNTIF('MS-Chieu'!I$6:I$35,$D35),"0")&amp;"), ","")</f>
        <v/>
      </c>
      <c r="P35" s="247" t="str">
        <f>IF((COUNTIF('MS-Sang'!J$6:J$35,$D35)+COUNTIF('MS-Chieu'!J$6:J$35,$D35))&gt;0,P$6&amp;" ("&amp;TEXT(COUNTIF('MS-Sang'!J$6:J$35,$D35)+COUNTIF('MS-Chieu'!J$6:J$35,$D35),"0")&amp;"), ","")</f>
        <v/>
      </c>
      <c r="Q35" s="247" t="str">
        <f>IF((COUNTIF('MS-Sang'!K$6:K$35,$D35)+COUNTIF('MS-Chieu'!K$6:K$35,$D35))&gt;0,Q$6&amp;" ("&amp;TEXT(COUNTIF('MS-Sang'!K$6:K$35,$D35)+COUNTIF('MS-Chieu'!K$6:K$35,$D35),"0")&amp;"), ","")</f>
        <v/>
      </c>
      <c r="R35" s="247" t="str">
        <f>IF((COUNTIF('MS-Sang'!L$6:L$35,$D35)+COUNTIF('MS-Chieu'!L$6:L$35,$D35))&gt;0,R$6&amp;" ("&amp;TEXT(COUNTIF('MS-Sang'!L$6:L$35,$D35)+COUNTIF('MS-Chieu'!L$6:L$35,$D35),"0")&amp;"), ","")</f>
        <v/>
      </c>
      <c r="S35" s="247" t="str">
        <f>IF((COUNTIF('MS-Sang'!M$6:M$35,$D35)+COUNTIF('MS-Chieu'!M$6:M$35,$D35))&gt;0,S$6&amp;" ("&amp;TEXT(COUNTIF('MS-Sang'!M$6:M$35,$D35)+COUNTIF('MS-Chieu'!M$6:M$35,$D35),"0")&amp;"), ","")</f>
        <v/>
      </c>
      <c r="T35" s="247" t="str">
        <f>IF((COUNTIF('MS-Sang'!N$6:N$35,$D35)+COUNTIF('MS-Chieu'!N$6:N$35,$D35))&gt;0,T$6&amp;" ("&amp;TEXT(COUNTIF('MS-Sang'!N$6:N$35,$D35)+COUNTIF('MS-Chieu'!N$6:N$35,$D35),"0")&amp;"), ","")</f>
        <v/>
      </c>
      <c r="U35" s="247" t="str">
        <f>IF((COUNTIF('MS-Sang'!O$6:O$35,$D35)+COUNTIF('MS-Chieu'!O$6:O$35,$D35))&gt;0,U$6&amp;" ("&amp;TEXT(COUNTIF('MS-Sang'!O$6:O$35,$D35)+COUNTIF('MS-Chieu'!O$6:O$35,$D35),"0")&amp;"), ","")</f>
        <v/>
      </c>
      <c r="V35" s="247" t="str">
        <f>IF((COUNTIF('MS-Sang'!P$6:P$35,$D35)+COUNTIF('MS-Chieu'!P$6:P$35,$D35))&gt;0,V$6&amp;" ("&amp;TEXT(COUNTIF('MS-Sang'!P$6:P$35,$D35)+COUNTIF('MS-Chieu'!P$6:P$35,$D35),"0")&amp;"), ","")</f>
        <v/>
      </c>
      <c r="W35" s="247" t="str">
        <f>IF((COUNTIF('MS-Sang'!Q$6:Q$35,$D35)+COUNTIF('MS-Chieu'!Q$6:Q$35,$D35))&gt;0,W$6&amp;" ("&amp;TEXT(COUNTIF('MS-Sang'!Q$6:Q$35,$D35)+COUNTIF('MS-Chieu'!Q$6:Q$35,$D35),"0")&amp;"), ","")</f>
        <v/>
      </c>
      <c r="X35" s="247" t="str">
        <f>IF((COUNTIF('MS-Sang'!R$6:R$35,$D35)+COUNTIF('MS-Chieu'!R$6:R$35,$D35))&gt;0,X$6&amp;" ("&amp;TEXT(COUNTIF('MS-Sang'!R$6:R$35,$D35)+COUNTIF('MS-Chieu'!R$6:R$35,$D35),"0")&amp;"), ","")</f>
        <v/>
      </c>
      <c r="Y35" s="247" t="str">
        <f>IF((COUNTIF('MS-Sang'!S$6:S$35,$D35)+COUNTIF('MS-Chieu'!S$6:S$35,$D35))&gt;0,Y$6&amp;" ("&amp;TEXT(COUNTIF('MS-Sang'!S$6:S$35,$D35)+COUNTIF('MS-Chieu'!S$6:S$35,$D35),"0")&amp;"), ","")</f>
        <v/>
      </c>
      <c r="Z35" s="247" t="str">
        <f>IF((COUNTIF('MS-Sang'!T$6:T$35,$D35)+COUNTIF('MS-Chieu'!T$6:T$35,$D35))&gt;0,Z$6&amp;" ("&amp;TEXT(COUNTIF('MS-Sang'!T$6:T$35,$D35)+COUNTIF('MS-Chieu'!T$6:T$35,$D35),"0")&amp;"), ","")</f>
        <v/>
      </c>
      <c r="AA35" s="247" t="str">
        <f>IF((COUNTIF('MS-Sang'!U$6:U$35,$D35)+COUNTIF('MS-Chieu'!U$6:U$35,$D35))&gt;0,AA$6&amp;" ("&amp;TEXT(COUNTIF('MS-Sang'!U$6:U$35,$D35)+COUNTIF('MS-Chieu'!U$6:U$35,$D35),"0")&amp;"), ","")</f>
        <v/>
      </c>
      <c r="AB35" s="247" t="str">
        <f>IF((COUNTIF('MS-Sang'!V$6:V$35,$D35)+COUNTIF('MS-Chieu'!V$6:V$35,$D35))&gt;0,AB$6&amp;" ("&amp;TEXT(COUNTIF('MS-Sang'!V$6:V$35,$D35)+COUNTIF('MS-Chieu'!V$6:V$35,$D35),"0")&amp;"), ","")</f>
        <v/>
      </c>
      <c r="AC35" s="247" t="str">
        <f>IF((COUNTIF('MS-Sang'!W$6:W$35,$D35)+COUNTIF('MS-Chieu'!W$6:W$35,$D35))&gt;0,AC$6&amp;" ("&amp;TEXT(COUNTIF('MS-Sang'!W$6:W$35,$D35)+COUNTIF('MS-Chieu'!W$6:W$35,$D35),"0")&amp;"), ","")</f>
        <v/>
      </c>
      <c r="AD35" s="247" t="str">
        <f>IF((COUNTIF('MS-Sang'!X$6:X$35,$D35)+COUNTIF('MS-Chieu'!X$6:X$35,$D35))&gt;0,AD$6&amp;" ("&amp;TEXT(COUNTIF('MS-Sang'!X$6:X$35,$D35)+COUNTIF('MS-Chieu'!X$6:X$35,$D35),"0")&amp;"), ","")</f>
        <v/>
      </c>
      <c r="AE35" s="247" t="str">
        <f>IF((COUNTIF('MS-Sang'!Y$6:Y$35,$D35)+COUNTIF('MS-Chieu'!Y$6:Y$35,$D35))&gt;0,AE$6&amp;" ("&amp;TEXT(COUNTIF('MS-Sang'!Y$6:Y$35,$D35)+COUNTIF('MS-Chieu'!Y$6:Y$35,$D35),"0")&amp;"), ","")</f>
        <v/>
      </c>
      <c r="AF35" s="247" t="str">
        <f>IF((COUNTIF('MS-Sang'!Z$6:Z$35,$D35)+COUNTIF('MS-Chieu'!Z$6:Z$35,$D35))&gt;0,AF$6&amp;" ("&amp;TEXT(COUNTIF('MS-Sang'!Z$6:Z$35,$D35)+COUNTIF('MS-Chieu'!Z$6:Z$35,$D35),"0")&amp;"), ","")</f>
        <v/>
      </c>
      <c r="AG35" s="247" t="str">
        <f>IF((COUNTIF('MS-Sang'!AA$6:AA$35,$D35)+COUNTIF('MS-Chieu'!AA$6:AA$35,$D35))&gt;0,AG$6&amp;" ("&amp;TEXT(COUNTIF('MS-Sang'!AA$6:AA$35,$D35)+COUNTIF('MS-Chieu'!AA$6:AA$35,$D35),"0")&amp;"), ","")</f>
        <v/>
      </c>
      <c r="AH35" s="247" t="str">
        <f>IF((COUNTIF('MS-Sang'!AB$6:AB$35,$D35)+COUNTIF('MS-Chieu'!AB$6:AB$35,$D35))&gt;0,AH$6&amp;" ("&amp;TEXT(COUNTIF('MS-Sang'!AB$6:AB$35,$D35)+COUNTIF('MS-Chieu'!AB$6:AB$35,$D35),"0")&amp;"), ","")</f>
        <v/>
      </c>
      <c r="AI35" s="247" t="str">
        <f>IF((COUNTIF('MS-Sang'!AC$6:AC$35,$D35)+COUNTIF('MS-Chieu'!AC$6:AC$35,$D35))&gt;0,AI$6&amp;" ("&amp;TEXT(COUNTIF('MS-Sang'!AC$6:AC$35,$D35)+COUNTIF('MS-Chieu'!AC$6:AC$35,$D35),"0")&amp;"), ","")</f>
        <v/>
      </c>
      <c r="AJ35" s="247" t="str">
        <f>IF((COUNTIF('MS-Sang'!AD$6:AD$35,$D35)+COUNTIF('MS-Chieu'!AD$6:AD$35,$D35))&gt;0,AJ$6&amp;" ("&amp;TEXT(COUNTIF('MS-Sang'!AD$6:AD$35,$D35)+COUNTIF('MS-Chieu'!AD$6:AD$35,$D35),"0")&amp;"), ","")</f>
        <v/>
      </c>
      <c r="AK35" s="247" t="str">
        <f>IF((COUNTIF('MS-Sang'!AE$6:AE$35,$D35)+COUNTIF('MS-Chieu'!AE$6:AE$35,$D35))&gt;0,AK$6&amp;" ("&amp;TEXT(COUNTIF('MS-Sang'!AE$6:AE$35,$D35)+COUNTIF('MS-Chieu'!AE$6:AE$35,$D35),"0")&amp;"), ","")</f>
        <v/>
      </c>
      <c r="AL35" s="247" t="str">
        <f>IF((COUNTIF('MS-Sang'!AF$6:AF$35,$D35)+COUNTIF('MS-Chieu'!AF$6:AF$35,$D35))&gt;0,AL$6&amp;" ("&amp;TEXT(COUNTIF('MS-Sang'!AF$6:AF$35,$D35)+COUNTIF('MS-Chieu'!AF$6:AF$35,$D35),"0")&amp;"), ","")</f>
        <v/>
      </c>
      <c r="AM35" s="247" t="str">
        <f>IF((COUNTIF('MS-Sang'!AG$6:AG$35,$D35)+COUNTIF('MS-Chieu'!AG$6:AG$35,$D35))&gt;0,AM$6&amp;" ("&amp;TEXT(COUNTIF('MS-Sang'!AG$6:AG$35,$D35)+COUNTIF('MS-Chieu'!AG$6:AG$35,$D35),"0")&amp;"), ","")</f>
        <v/>
      </c>
      <c r="AN35" s="247" t="str">
        <f>IF((COUNTIF('MS-Sang'!AH$6:AH$35,$D35)+COUNTIF('MS-Chieu'!AH$6:AH$35,$D35))&gt;0,AN$6&amp;" ("&amp;TEXT(COUNTIF('MS-Sang'!AH$6:AH$35,$D35)+COUNTIF('MS-Chieu'!AH$6:AH$35,$D35),"0")&amp;"), ","")</f>
        <v/>
      </c>
      <c r="AO35" s="247" t="str">
        <f>IF((COUNTIF('MS-Sang'!AI$6:AI$35,$D35)+COUNTIF('MS-Chieu'!AI$6:AI$35,$D35))&gt;0,AO$6&amp;" ("&amp;TEXT(COUNTIF('MS-Sang'!AI$6:AI$35,$D35)+COUNTIF('MS-Chieu'!AI$6:AI$35,$D35),"0")&amp;"), ","")</f>
        <v/>
      </c>
      <c r="AP35" s="247" t="str">
        <f>IF((COUNTIF('MS-Sang'!AJ$6:AJ$35,$D35)+COUNTIF('MS-Chieu'!AJ$6:AJ$35,$D35))&gt;0,AP$6&amp;" ("&amp;TEXT(COUNTIF('MS-Sang'!AJ$6:AJ$35,$D35)+COUNTIF('MS-Chieu'!AJ$6:AJ$35,$D35),"0")&amp;"), ","")</f>
        <v/>
      </c>
      <c r="AQ35" s="247" t="str">
        <f>IF((COUNTIF('MS-Sang'!AK$6:AK$35,$D35)+COUNTIF('MS-Chieu'!AK$6:AK$35,$D35))&gt;0,AQ$6&amp;" ("&amp;TEXT(COUNTIF('MS-Sang'!AK$6:AK$35,$D35)+COUNTIF('MS-Chieu'!AK$6:AK$35,$D35),"0")&amp;"), ","")</f>
        <v/>
      </c>
      <c r="AR35" s="247" t="str">
        <f>IF((COUNTIF('MS-Sang'!AL$6:AL$35,$D35)+COUNTIF('MS-Chieu'!AL$6:AL$35,$D35))&gt;0,AR$6&amp;" ("&amp;TEXT(COUNTIF('MS-Sang'!AL$6:AL$35,$D35)+COUNTIF('MS-Chieu'!AL$6:AL$35,$D35),"0")&amp;"), ","")</f>
        <v/>
      </c>
      <c r="AS35" s="247" t="str">
        <f>IF((COUNTIF('MS-Sang'!AM$6:AM$35,$D35)+COUNTIF('MS-Chieu'!AM$6:AM$35,$D35))&gt;0,AS$6&amp;" ("&amp;TEXT(COUNTIF('MS-Sang'!AM$6:AM$35,$D35)+COUNTIF('MS-Chieu'!AM$6:AM$35,$D35),"0")&amp;"), ","")</f>
        <v/>
      </c>
    </row>
    <row r="36" spans="1:45" s="231" customFormat="1" ht="18.75" x14ac:dyDescent="0.2">
      <c r="A36" s="245">
        <f t="shared" si="0"/>
        <v>29</v>
      </c>
      <c r="B36" s="246" t="str">
        <f>'MS1'!L30</f>
        <v>Lê Quang Hiếu</v>
      </c>
      <c r="C36" s="246" t="str">
        <f>'MS1'!E30</f>
        <v>Lý</v>
      </c>
      <c r="D36" s="240" t="str">
        <f>'MS1'!B30</f>
        <v>L4</v>
      </c>
      <c r="E36" s="246" t="str">
        <f>'MS1'!N30</f>
        <v>12A1</v>
      </c>
      <c r="F36" s="247" t="str">
        <f t="shared" si="1"/>
        <v xml:space="preserve">11A4 (2), 11A8 (2), 12A1 (4), 12A2 (3), 12A3 (2), </v>
      </c>
      <c r="G36" s="248">
        <f>COUNTIF('MS-Sang'!$C$6:$AI$35,PCGD!$D36)+COUNTIF('MS-Chieu'!$C$6:$AI$35,PCGD!$D36)</f>
        <v>13</v>
      </c>
      <c r="H36" s="247" t="str">
        <f t="shared" si="2"/>
        <v xml:space="preserve">11A8 (2), 12A1 (4), 12A2 (3), 12A3 (2), </v>
      </c>
      <c r="I36" s="247" t="str">
        <f>IF((COUNTIF('MS-Sang'!C$6:C$35,$D36)+COUNTIF('MS-Chieu'!C$6:C$35,$D36))&gt;0,I$6&amp;" ("&amp;TEXT(COUNTIF('MS-Sang'!C$6:C$35,$D36)+COUNTIF('MS-Chieu'!C$6:C$35,$D36),"0")&amp;"), ","")</f>
        <v/>
      </c>
      <c r="J36" s="247" t="str">
        <f>IF((COUNTIF('MS-Sang'!D$6:D$35,$D36)+COUNTIF('MS-Chieu'!D$6:D$35,$D36))&gt;0,J$6&amp;" ("&amp;TEXT(COUNTIF('MS-Sang'!D$6:D$35,$D36)+COUNTIF('MS-Chieu'!D$6:D$35,$D36),"0")&amp;"), ","")</f>
        <v/>
      </c>
      <c r="K36" s="247" t="str">
        <f>IF((COUNTIF('MS-Sang'!E$6:E$35,$D36)+COUNTIF('MS-Chieu'!E$6:E$35,$D36))&gt;0,K$6&amp;" ("&amp;TEXT(COUNTIF('MS-Sang'!E$6:E$35,$D36)+COUNTIF('MS-Chieu'!E$6:E$35,$D36),"0")&amp;"), ","")</f>
        <v/>
      </c>
      <c r="L36" s="247" t="str">
        <f>IF((COUNTIF('MS-Sang'!F$6:F$35,$D36)+COUNTIF('MS-Chieu'!F$6:F$35,$D36))&gt;0,L$6&amp;" ("&amp;TEXT(COUNTIF('MS-Sang'!F$6:F$35,$D36)+COUNTIF('MS-Chieu'!F$6:F$35,$D36),"0")&amp;"), ","")</f>
        <v/>
      </c>
      <c r="M36" s="247" t="str">
        <f>IF((COUNTIF('MS-Sang'!G$6:G$35,$D36)+COUNTIF('MS-Chieu'!G$6:G$35,$D36))&gt;0,M$6&amp;" ("&amp;TEXT(COUNTIF('MS-Sang'!G$6:G$35,$D36)+COUNTIF('MS-Chieu'!G$6:G$35,$D36),"0")&amp;"), ","")</f>
        <v/>
      </c>
      <c r="N36" s="247" t="str">
        <f>IF((COUNTIF('MS-Sang'!H$6:H$35,$D36)+COUNTIF('MS-Chieu'!H$6:H$35,$D36))&gt;0,N$6&amp;" ("&amp;TEXT(COUNTIF('MS-Sang'!H$6:H$35,$D36)+COUNTIF('MS-Chieu'!H$6:H$35,$D36),"0")&amp;"), ","")</f>
        <v/>
      </c>
      <c r="O36" s="247" t="str">
        <f>IF((COUNTIF('MS-Sang'!I$6:I$35,$D36)+COUNTIF('MS-Chieu'!I$6:I$35,$D36))&gt;0,O$6&amp;" ("&amp;TEXT(COUNTIF('MS-Sang'!I$6:I$35,$D36)+COUNTIF('MS-Chieu'!I$6:I$35,$D36),"0")&amp;"), ","")</f>
        <v/>
      </c>
      <c r="P36" s="247" t="str">
        <f>IF((COUNTIF('MS-Sang'!J$6:J$35,$D36)+COUNTIF('MS-Chieu'!J$6:J$35,$D36))&gt;0,P$6&amp;" ("&amp;TEXT(COUNTIF('MS-Sang'!J$6:J$35,$D36)+COUNTIF('MS-Chieu'!J$6:J$35,$D36),"0")&amp;"), ","")</f>
        <v/>
      </c>
      <c r="Q36" s="247" t="str">
        <f>IF((COUNTIF('MS-Sang'!K$6:K$35,$D36)+COUNTIF('MS-Chieu'!K$6:K$35,$D36))&gt;0,Q$6&amp;" ("&amp;TEXT(COUNTIF('MS-Sang'!K$6:K$35,$D36)+COUNTIF('MS-Chieu'!K$6:K$35,$D36),"0")&amp;"), ","")</f>
        <v/>
      </c>
      <c r="R36" s="247" t="str">
        <f>IF((COUNTIF('MS-Sang'!L$6:L$35,$D36)+COUNTIF('MS-Chieu'!L$6:L$35,$D36))&gt;0,R$6&amp;" ("&amp;TEXT(COUNTIF('MS-Sang'!L$6:L$35,$D36)+COUNTIF('MS-Chieu'!L$6:L$35,$D36),"0")&amp;"), ","")</f>
        <v/>
      </c>
      <c r="S36" s="247" t="str">
        <f>IF((COUNTIF('MS-Sang'!M$6:M$35,$D36)+COUNTIF('MS-Chieu'!M$6:M$35,$D36))&gt;0,S$6&amp;" ("&amp;TEXT(COUNTIF('MS-Sang'!M$6:M$35,$D36)+COUNTIF('MS-Chieu'!M$6:M$35,$D36),"0")&amp;"), ","")</f>
        <v/>
      </c>
      <c r="T36" s="247" t="str">
        <f>IF((COUNTIF('MS-Sang'!N$6:N$35,$D36)+COUNTIF('MS-Chieu'!N$6:N$35,$D36))&gt;0,T$6&amp;" ("&amp;TEXT(COUNTIF('MS-Sang'!N$6:N$35,$D36)+COUNTIF('MS-Chieu'!N$6:N$35,$D36),"0")&amp;"), ","")</f>
        <v/>
      </c>
      <c r="U36" s="247" t="str">
        <f>IF((COUNTIF('MS-Sang'!O$6:O$35,$D36)+COUNTIF('MS-Chieu'!O$6:O$35,$D36))&gt;0,U$6&amp;" ("&amp;TEXT(COUNTIF('MS-Sang'!O$6:O$35,$D36)+COUNTIF('MS-Chieu'!O$6:O$35,$D36),"0")&amp;"), ","")</f>
        <v/>
      </c>
      <c r="V36" s="247" t="str">
        <f>IF((COUNTIF('MS-Sang'!P$6:P$35,$D36)+COUNTIF('MS-Chieu'!P$6:P$35,$D36))&gt;0,V$6&amp;" ("&amp;TEXT(COUNTIF('MS-Sang'!P$6:P$35,$D36)+COUNTIF('MS-Chieu'!P$6:P$35,$D36),"0")&amp;"), ","")</f>
        <v/>
      </c>
      <c r="W36" s="247" t="str">
        <f>IF((COUNTIF('MS-Sang'!Q$6:Q$35,$D36)+COUNTIF('MS-Chieu'!Q$6:Q$35,$D36))&gt;0,W$6&amp;" ("&amp;TEXT(COUNTIF('MS-Sang'!Q$6:Q$35,$D36)+COUNTIF('MS-Chieu'!Q$6:Q$35,$D36),"0")&amp;"), ","")</f>
        <v xml:space="preserve">11A4 (2), </v>
      </c>
      <c r="X36" s="247" t="str">
        <f>IF((COUNTIF('MS-Sang'!R$6:R$35,$D36)+COUNTIF('MS-Chieu'!R$6:R$35,$D36))&gt;0,X$6&amp;" ("&amp;TEXT(COUNTIF('MS-Sang'!R$6:R$35,$D36)+COUNTIF('MS-Chieu'!R$6:R$35,$D36),"0")&amp;"), ","")</f>
        <v/>
      </c>
      <c r="Y36" s="247" t="str">
        <f>IF((COUNTIF('MS-Sang'!S$6:S$35,$D36)+COUNTIF('MS-Chieu'!S$6:S$35,$D36))&gt;0,Y$6&amp;" ("&amp;TEXT(COUNTIF('MS-Sang'!S$6:S$35,$D36)+COUNTIF('MS-Chieu'!S$6:S$35,$D36),"0")&amp;"), ","")</f>
        <v/>
      </c>
      <c r="Z36" s="247" t="str">
        <f>IF((COUNTIF('MS-Sang'!T$6:T$35,$D36)+COUNTIF('MS-Chieu'!T$6:T$35,$D36))&gt;0,Z$6&amp;" ("&amp;TEXT(COUNTIF('MS-Sang'!T$6:T$35,$D36)+COUNTIF('MS-Chieu'!T$6:T$35,$D36),"0")&amp;"), ","")</f>
        <v/>
      </c>
      <c r="AA36" s="247" t="str">
        <f>IF((COUNTIF('MS-Sang'!U$6:U$35,$D36)+COUNTIF('MS-Chieu'!U$6:U$35,$D36))&gt;0,AA$6&amp;" ("&amp;TEXT(COUNTIF('MS-Sang'!U$6:U$35,$D36)+COUNTIF('MS-Chieu'!U$6:U$35,$D36),"0")&amp;"), ","")</f>
        <v xml:space="preserve">11A8 (2), </v>
      </c>
      <c r="AB36" s="247" t="str">
        <f>IF((COUNTIF('MS-Sang'!V$6:V$35,$D36)+COUNTIF('MS-Chieu'!V$6:V$35,$D36))&gt;0,AB$6&amp;" ("&amp;TEXT(COUNTIF('MS-Sang'!V$6:V$35,$D36)+COUNTIF('MS-Chieu'!V$6:V$35,$D36),"0")&amp;"), ","")</f>
        <v/>
      </c>
      <c r="AC36" s="247" t="str">
        <f>IF((COUNTIF('MS-Sang'!W$6:W$35,$D36)+COUNTIF('MS-Chieu'!W$6:W$35,$D36))&gt;0,AC$6&amp;" ("&amp;TEXT(COUNTIF('MS-Sang'!W$6:W$35,$D36)+COUNTIF('MS-Chieu'!W$6:W$35,$D36),"0")&amp;"), ","")</f>
        <v/>
      </c>
      <c r="AD36" s="247" t="str">
        <f>IF((COUNTIF('MS-Sang'!X$6:X$35,$D36)+COUNTIF('MS-Chieu'!X$6:X$35,$D36))&gt;0,AD$6&amp;" ("&amp;TEXT(COUNTIF('MS-Sang'!X$6:X$35,$D36)+COUNTIF('MS-Chieu'!X$6:X$35,$D36),"0")&amp;"), ","")</f>
        <v xml:space="preserve">12A1 (4), </v>
      </c>
      <c r="AE36" s="247" t="str">
        <f>IF((COUNTIF('MS-Sang'!Y$6:Y$35,$D36)+COUNTIF('MS-Chieu'!Y$6:Y$35,$D36))&gt;0,AE$6&amp;" ("&amp;TEXT(COUNTIF('MS-Sang'!Y$6:Y$35,$D36)+COUNTIF('MS-Chieu'!Y$6:Y$35,$D36),"0")&amp;"), ","")</f>
        <v xml:space="preserve">12A2 (3), </v>
      </c>
      <c r="AF36" s="247" t="str">
        <f>IF((COUNTIF('MS-Sang'!Z$6:Z$35,$D36)+COUNTIF('MS-Chieu'!Z$6:Z$35,$D36))&gt;0,AF$6&amp;" ("&amp;TEXT(COUNTIF('MS-Sang'!Z$6:Z$35,$D36)+COUNTIF('MS-Chieu'!Z$6:Z$35,$D36),"0")&amp;"), ","")</f>
        <v xml:space="preserve">12A3 (2), </v>
      </c>
      <c r="AG36" s="247" t="str">
        <f>IF((COUNTIF('MS-Sang'!AA$6:AA$35,$D36)+COUNTIF('MS-Chieu'!AA$6:AA$35,$D36))&gt;0,AG$6&amp;" ("&amp;TEXT(COUNTIF('MS-Sang'!AA$6:AA$35,$D36)+COUNTIF('MS-Chieu'!AA$6:AA$35,$D36),"0")&amp;"), ","")</f>
        <v/>
      </c>
      <c r="AH36" s="247" t="str">
        <f>IF((COUNTIF('MS-Sang'!AB$6:AB$35,$D36)+COUNTIF('MS-Chieu'!AB$6:AB$35,$D36))&gt;0,AH$6&amp;" ("&amp;TEXT(COUNTIF('MS-Sang'!AB$6:AB$35,$D36)+COUNTIF('MS-Chieu'!AB$6:AB$35,$D36),"0")&amp;"), ","")</f>
        <v/>
      </c>
      <c r="AI36" s="247" t="str">
        <f>IF((COUNTIF('MS-Sang'!AC$6:AC$35,$D36)+COUNTIF('MS-Chieu'!AC$6:AC$35,$D36))&gt;0,AI$6&amp;" ("&amp;TEXT(COUNTIF('MS-Sang'!AC$6:AC$35,$D36)+COUNTIF('MS-Chieu'!AC$6:AC$35,$D36),"0")&amp;"), ","")</f>
        <v/>
      </c>
      <c r="AJ36" s="247" t="str">
        <f>IF((COUNTIF('MS-Sang'!AD$6:AD$35,$D36)+COUNTIF('MS-Chieu'!AD$6:AD$35,$D36))&gt;0,AJ$6&amp;" ("&amp;TEXT(COUNTIF('MS-Sang'!AD$6:AD$35,$D36)+COUNTIF('MS-Chieu'!AD$6:AD$35,$D36),"0")&amp;"), ","")</f>
        <v/>
      </c>
      <c r="AK36" s="247" t="str">
        <f>IF((COUNTIF('MS-Sang'!AE$6:AE$35,$D36)+COUNTIF('MS-Chieu'!AE$6:AE$35,$D36))&gt;0,AK$6&amp;" ("&amp;TEXT(COUNTIF('MS-Sang'!AE$6:AE$35,$D36)+COUNTIF('MS-Chieu'!AE$6:AE$35,$D36),"0")&amp;"), ","")</f>
        <v/>
      </c>
      <c r="AL36" s="247" t="str">
        <f>IF((COUNTIF('MS-Sang'!AF$6:AF$35,$D36)+COUNTIF('MS-Chieu'!AF$6:AF$35,$D36))&gt;0,AL$6&amp;" ("&amp;TEXT(COUNTIF('MS-Sang'!AF$6:AF$35,$D36)+COUNTIF('MS-Chieu'!AF$6:AF$35,$D36),"0")&amp;"), ","")</f>
        <v/>
      </c>
      <c r="AM36" s="247" t="str">
        <f>IF((COUNTIF('MS-Sang'!AG$6:AG$35,$D36)+COUNTIF('MS-Chieu'!AG$6:AG$35,$D36))&gt;0,AM$6&amp;" ("&amp;TEXT(COUNTIF('MS-Sang'!AG$6:AG$35,$D36)+COUNTIF('MS-Chieu'!AG$6:AG$35,$D36),"0")&amp;"), ","")</f>
        <v/>
      </c>
      <c r="AN36" s="247" t="str">
        <f>IF((COUNTIF('MS-Sang'!AH$6:AH$35,$D36)+COUNTIF('MS-Chieu'!AH$6:AH$35,$D36))&gt;0,AN$6&amp;" ("&amp;TEXT(COUNTIF('MS-Sang'!AH$6:AH$35,$D36)+COUNTIF('MS-Chieu'!AH$6:AH$35,$D36),"0")&amp;"), ","")</f>
        <v/>
      </c>
      <c r="AO36" s="247" t="str">
        <f>IF((COUNTIF('MS-Sang'!AI$6:AI$35,$D36)+COUNTIF('MS-Chieu'!AI$6:AI$35,$D36))&gt;0,AO$6&amp;" ("&amp;TEXT(COUNTIF('MS-Sang'!AI$6:AI$35,$D36)+COUNTIF('MS-Chieu'!AI$6:AI$35,$D36),"0")&amp;"), ","")</f>
        <v/>
      </c>
      <c r="AP36" s="247" t="str">
        <f>IF((COUNTIF('MS-Sang'!AJ$6:AJ$35,$D36)+COUNTIF('MS-Chieu'!AJ$6:AJ$35,$D36))&gt;0,AP$6&amp;" ("&amp;TEXT(COUNTIF('MS-Sang'!AJ$6:AJ$35,$D36)+COUNTIF('MS-Chieu'!AJ$6:AJ$35,$D36),"0")&amp;"), ","")</f>
        <v/>
      </c>
      <c r="AQ36" s="247" t="str">
        <f>IF((COUNTIF('MS-Sang'!AK$6:AK$35,$D36)+COUNTIF('MS-Chieu'!AK$6:AK$35,$D36))&gt;0,AQ$6&amp;" ("&amp;TEXT(COUNTIF('MS-Sang'!AK$6:AK$35,$D36)+COUNTIF('MS-Chieu'!AK$6:AK$35,$D36),"0")&amp;"), ","")</f>
        <v/>
      </c>
      <c r="AR36" s="247" t="str">
        <f>IF((COUNTIF('MS-Sang'!AL$6:AL$35,$D36)+COUNTIF('MS-Chieu'!AL$6:AL$35,$D36))&gt;0,AR$6&amp;" ("&amp;TEXT(COUNTIF('MS-Sang'!AL$6:AL$35,$D36)+COUNTIF('MS-Chieu'!AL$6:AL$35,$D36),"0")&amp;"), ","")</f>
        <v/>
      </c>
      <c r="AS36" s="247" t="str">
        <f>IF((COUNTIF('MS-Sang'!AM$6:AM$35,$D36)+COUNTIF('MS-Chieu'!AM$6:AM$35,$D36))&gt;0,AS$6&amp;" ("&amp;TEXT(COUNTIF('MS-Sang'!AM$6:AM$35,$D36)+COUNTIF('MS-Chieu'!AM$6:AM$35,$D36),"0")&amp;"), ","")</f>
        <v/>
      </c>
    </row>
    <row r="37" spans="1:45" s="231" customFormat="1" ht="18.75" x14ac:dyDescent="0.2">
      <c r="A37" s="245">
        <f t="shared" si="0"/>
        <v>30</v>
      </c>
      <c r="B37" s="246" t="str">
        <f>'MS1'!L31</f>
        <v>Nguyễn Thành Văn</v>
      </c>
      <c r="C37" s="246" t="str">
        <f>'MS1'!E31</f>
        <v>Lý</v>
      </c>
      <c r="D37" s="240" t="str">
        <f>'MS1'!B31</f>
        <v>L5</v>
      </c>
      <c r="E37" s="246" t="str">
        <f>'MS1'!N31</f>
        <v>11A1</v>
      </c>
      <c r="F37" s="247" t="str">
        <f t="shared" si="1"/>
        <v xml:space="preserve">10A5 (3), 10A7 (2), 11A1 (4), 11A2 (2), 11A3 (2), </v>
      </c>
      <c r="G37" s="248">
        <f>COUNTIF('MS-Sang'!$C$6:$AI$35,PCGD!$D37)+COUNTIF('MS-Chieu'!$C$6:$AI$35,PCGD!$D37)</f>
        <v>13</v>
      </c>
      <c r="H37" s="247" t="str">
        <f t="shared" si="2"/>
        <v/>
      </c>
      <c r="I37" s="247" t="str">
        <f>IF((COUNTIF('MS-Sang'!C$6:C$35,$D37)+COUNTIF('MS-Chieu'!C$6:C$35,$D37))&gt;0,I$6&amp;" ("&amp;TEXT(COUNTIF('MS-Sang'!C$6:C$35,$D37)+COUNTIF('MS-Chieu'!C$6:C$35,$D37),"0")&amp;"), ","")</f>
        <v/>
      </c>
      <c r="J37" s="247" t="str">
        <f>IF((COUNTIF('MS-Sang'!D$6:D$35,$D37)+COUNTIF('MS-Chieu'!D$6:D$35,$D37))&gt;0,J$6&amp;" ("&amp;TEXT(COUNTIF('MS-Sang'!D$6:D$35,$D37)+COUNTIF('MS-Chieu'!D$6:D$35,$D37),"0")&amp;"), ","")</f>
        <v/>
      </c>
      <c r="K37" s="247" t="str">
        <f>IF((COUNTIF('MS-Sang'!E$6:E$35,$D37)+COUNTIF('MS-Chieu'!E$6:E$35,$D37))&gt;0,K$6&amp;" ("&amp;TEXT(COUNTIF('MS-Sang'!E$6:E$35,$D37)+COUNTIF('MS-Chieu'!E$6:E$35,$D37),"0")&amp;"), ","")</f>
        <v/>
      </c>
      <c r="L37" s="247" t="str">
        <f>IF((COUNTIF('MS-Sang'!F$6:F$35,$D37)+COUNTIF('MS-Chieu'!F$6:F$35,$D37))&gt;0,L$6&amp;" ("&amp;TEXT(COUNTIF('MS-Sang'!F$6:F$35,$D37)+COUNTIF('MS-Chieu'!F$6:F$35,$D37),"0")&amp;"), ","")</f>
        <v/>
      </c>
      <c r="M37" s="247" t="str">
        <f>IF((COUNTIF('MS-Sang'!G$6:G$35,$D37)+COUNTIF('MS-Chieu'!G$6:G$35,$D37))&gt;0,M$6&amp;" ("&amp;TEXT(COUNTIF('MS-Sang'!G$6:G$35,$D37)+COUNTIF('MS-Chieu'!G$6:G$35,$D37),"0")&amp;"), ","")</f>
        <v xml:space="preserve">10A5 (3), </v>
      </c>
      <c r="N37" s="247" t="str">
        <f>IF((COUNTIF('MS-Sang'!H$6:H$35,$D37)+COUNTIF('MS-Chieu'!H$6:H$35,$D37))&gt;0,N$6&amp;" ("&amp;TEXT(COUNTIF('MS-Sang'!H$6:H$35,$D37)+COUNTIF('MS-Chieu'!H$6:H$35,$D37),"0")&amp;"), ","")</f>
        <v/>
      </c>
      <c r="O37" s="247" t="str">
        <f>IF((COUNTIF('MS-Sang'!I$6:I$35,$D37)+COUNTIF('MS-Chieu'!I$6:I$35,$D37))&gt;0,O$6&amp;" ("&amp;TEXT(COUNTIF('MS-Sang'!I$6:I$35,$D37)+COUNTIF('MS-Chieu'!I$6:I$35,$D37),"0")&amp;"), ","")</f>
        <v xml:space="preserve">10A7 (2), </v>
      </c>
      <c r="P37" s="247" t="str">
        <f>IF((COUNTIF('MS-Sang'!J$6:J$35,$D37)+COUNTIF('MS-Chieu'!J$6:J$35,$D37))&gt;0,P$6&amp;" ("&amp;TEXT(COUNTIF('MS-Sang'!J$6:J$35,$D37)+COUNTIF('MS-Chieu'!J$6:J$35,$D37),"0")&amp;"), ","")</f>
        <v/>
      </c>
      <c r="Q37" s="247" t="str">
        <f>IF((COUNTIF('MS-Sang'!K$6:K$35,$D37)+COUNTIF('MS-Chieu'!K$6:K$35,$D37))&gt;0,Q$6&amp;" ("&amp;TEXT(COUNTIF('MS-Sang'!K$6:K$35,$D37)+COUNTIF('MS-Chieu'!K$6:K$35,$D37),"0")&amp;"), ","")</f>
        <v/>
      </c>
      <c r="R37" s="247" t="str">
        <f>IF((COUNTIF('MS-Sang'!L$6:L$35,$D37)+COUNTIF('MS-Chieu'!L$6:L$35,$D37))&gt;0,R$6&amp;" ("&amp;TEXT(COUNTIF('MS-Sang'!L$6:L$35,$D37)+COUNTIF('MS-Chieu'!L$6:L$35,$D37),"0")&amp;"), ","")</f>
        <v/>
      </c>
      <c r="S37" s="247" t="str">
        <f>IF((COUNTIF('MS-Sang'!M$6:M$35,$D37)+COUNTIF('MS-Chieu'!M$6:M$35,$D37))&gt;0,S$6&amp;" ("&amp;TEXT(COUNTIF('MS-Sang'!M$6:M$35,$D37)+COUNTIF('MS-Chieu'!M$6:M$35,$D37),"0")&amp;"), ","")</f>
        <v/>
      </c>
      <c r="T37" s="247" t="str">
        <f>IF((COUNTIF('MS-Sang'!N$6:N$35,$D37)+COUNTIF('MS-Chieu'!N$6:N$35,$D37))&gt;0,T$6&amp;" ("&amp;TEXT(COUNTIF('MS-Sang'!N$6:N$35,$D37)+COUNTIF('MS-Chieu'!N$6:N$35,$D37),"0")&amp;"), ","")</f>
        <v xml:space="preserve">11A1 (4), </v>
      </c>
      <c r="U37" s="247" t="str">
        <f>IF((COUNTIF('MS-Sang'!O$6:O$35,$D37)+COUNTIF('MS-Chieu'!O$6:O$35,$D37))&gt;0,U$6&amp;" ("&amp;TEXT(COUNTIF('MS-Sang'!O$6:O$35,$D37)+COUNTIF('MS-Chieu'!O$6:O$35,$D37),"0")&amp;"), ","")</f>
        <v xml:space="preserve">11A2 (2), </v>
      </c>
      <c r="V37" s="247" t="str">
        <f>IF((COUNTIF('MS-Sang'!P$6:P$35,$D37)+COUNTIF('MS-Chieu'!P$6:P$35,$D37))&gt;0,V$6&amp;" ("&amp;TEXT(COUNTIF('MS-Sang'!P$6:P$35,$D37)+COUNTIF('MS-Chieu'!P$6:P$35,$D37),"0")&amp;"), ","")</f>
        <v xml:space="preserve">11A3 (2), </v>
      </c>
      <c r="W37" s="247" t="str">
        <f>IF((COUNTIF('MS-Sang'!Q$6:Q$35,$D37)+COUNTIF('MS-Chieu'!Q$6:Q$35,$D37))&gt;0,W$6&amp;" ("&amp;TEXT(COUNTIF('MS-Sang'!Q$6:Q$35,$D37)+COUNTIF('MS-Chieu'!Q$6:Q$35,$D37),"0")&amp;"), ","")</f>
        <v/>
      </c>
      <c r="X37" s="247" t="str">
        <f>IF((COUNTIF('MS-Sang'!R$6:R$35,$D37)+COUNTIF('MS-Chieu'!R$6:R$35,$D37))&gt;0,X$6&amp;" ("&amp;TEXT(COUNTIF('MS-Sang'!R$6:R$35,$D37)+COUNTIF('MS-Chieu'!R$6:R$35,$D37),"0")&amp;"), ","")</f>
        <v/>
      </c>
      <c r="Y37" s="247" t="str">
        <f>IF((COUNTIF('MS-Sang'!S$6:S$35,$D37)+COUNTIF('MS-Chieu'!S$6:S$35,$D37))&gt;0,Y$6&amp;" ("&amp;TEXT(COUNTIF('MS-Sang'!S$6:S$35,$D37)+COUNTIF('MS-Chieu'!S$6:S$35,$D37),"0")&amp;"), ","")</f>
        <v/>
      </c>
      <c r="Z37" s="247" t="str">
        <f>IF((COUNTIF('MS-Sang'!T$6:T$35,$D37)+COUNTIF('MS-Chieu'!T$6:T$35,$D37))&gt;0,Z$6&amp;" ("&amp;TEXT(COUNTIF('MS-Sang'!T$6:T$35,$D37)+COUNTIF('MS-Chieu'!T$6:T$35,$D37),"0")&amp;"), ","")</f>
        <v/>
      </c>
      <c r="AA37" s="247" t="str">
        <f>IF((COUNTIF('MS-Sang'!U$6:U$35,$D37)+COUNTIF('MS-Chieu'!U$6:U$35,$D37))&gt;0,AA$6&amp;" ("&amp;TEXT(COUNTIF('MS-Sang'!U$6:U$35,$D37)+COUNTIF('MS-Chieu'!U$6:U$35,$D37),"0")&amp;"), ","")</f>
        <v/>
      </c>
      <c r="AB37" s="247" t="str">
        <f>IF((COUNTIF('MS-Sang'!V$6:V$35,$D37)+COUNTIF('MS-Chieu'!V$6:V$35,$D37))&gt;0,AB$6&amp;" ("&amp;TEXT(COUNTIF('MS-Sang'!V$6:V$35,$D37)+COUNTIF('MS-Chieu'!V$6:V$35,$D37),"0")&amp;"), ","")</f>
        <v/>
      </c>
      <c r="AC37" s="247" t="str">
        <f>IF((COUNTIF('MS-Sang'!W$6:W$35,$D37)+COUNTIF('MS-Chieu'!W$6:W$35,$D37))&gt;0,AC$6&amp;" ("&amp;TEXT(COUNTIF('MS-Sang'!W$6:W$35,$D37)+COUNTIF('MS-Chieu'!W$6:W$35,$D37),"0")&amp;"), ","")</f>
        <v/>
      </c>
      <c r="AD37" s="247" t="str">
        <f>IF((COUNTIF('MS-Sang'!X$6:X$35,$D37)+COUNTIF('MS-Chieu'!X$6:X$35,$D37))&gt;0,AD$6&amp;" ("&amp;TEXT(COUNTIF('MS-Sang'!X$6:X$35,$D37)+COUNTIF('MS-Chieu'!X$6:X$35,$D37),"0")&amp;"), ","")</f>
        <v/>
      </c>
      <c r="AE37" s="247" t="str">
        <f>IF((COUNTIF('MS-Sang'!Y$6:Y$35,$D37)+COUNTIF('MS-Chieu'!Y$6:Y$35,$D37))&gt;0,AE$6&amp;" ("&amp;TEXT(COUNTIF('MS-Sang'!Y$6:Y$35,$D37)+COUNTIF('MS-Chieu'!Y$6:Y$35,$D37),"0")&amp;"), ","")</f>
        <v/>
      </c>
      <c r="AF37" s="247" t="str">
        <f>IF((COUNTIF('MS-Sang'!Z$6:Z$35,$D37)+COUNTIF('MS-Chieu'!Z$6:Z$35,$D37))&gt;0,AF$6&amp;" ("&amp;TEXT(COUNTIF('MS-Sang'!Z$6:Z$35,$D37)+COUNTIF('MS-Chieu'!Z$6:Z$35,$D37),"0")&amp;"), ","")</f>
        <v/>
      </c>
      <c r="AG37" s="247" t="str">
        <f>IF((COUNTIF('MS-Sang'!AA$6:AA$35,$D37)+COUNTIF('MS-Chieu'!AA$6:AA$35,$D37))&gt;0,AG$6&amp;" ("&amp;TEXT(COUNTIF('MS-Sang'!AA$6:AA$35,$D37)+COUNTIF('MS-Chieu'!AA$6:AA$35,$D37),"0")&amp;"), ","")</f>
        <v/>
      </c>
      <c r="AH37" s="247" t="str">
        <f>IF((COUNTIF('MS-Sang'!AB$6:AB$35,$D37)+COUNTIF('MS-Chieu'!AB$6:AB$35,$D37))&gt;0,AH$6&amp;" ("&amp;TEXT(COUNTIF('MS-Sang'!AB$6:AB$35,$D37)+COUNTIF('MS-Chieu'!AB$6:AB$35,$D37),"0")&amp;"), ","")</f>
        <v/>
      </c>
      <c r="AI37" s="247" t="str">
        <f>IF((COUNTIF('MS-Sang'!AC$6:AC$35,$D37)+COUNTIF('MS-Chieu'!AC$6:AC$35,$D37))&gt;0,AI$6&amp;" ("&amp;TEXT(COUNTIF('MS-Sang'!AC$6:AC$35,$D37)+COUNTIF('MS-Chieu'!AC$6:AC$35,$D37),"0")&amp;"), ","")</f>
        <v/>
      </c>
      <c r="AJ37" s="247" t="str">
        <f>IF((COUNTIF('MS-Sang'!AD$6:AD$35,$D37)+COUNTIF('MS-Chieu'!AD$6:AD$35,$D37))&gt;0,AJ$6&amp;" ("&amp;TEXT(COUNTIF('MS-Sang'!AD$6:AD$35,$D37)+COUNTIF('MS-Chieu'!AD$6:AD$35,$D37),"0")&amp;"), ","")</f>
        <v/>
      </c>
      <c r="AK37" s="247" t="str">
        <f>IF((COUNTIF('MS-Sang'!AE$6:AE$35,$D37)+COUNTIF('MS-Chieu'!AE$6:AE$35,$D37))&gt;0,AK$6&amp;" ("&amp;TEXT(COUNTIF('MS-Sang'!AE$6:AE$35,$D37)+COUNTIF('MS-Chieu'!AE$6:AE$35,$D37),"0")&amp;"), ","")</f>
        <v/>
      </c>
      <c r="AL37" s="247" t="str">
        <f>IF((COUNTIF('MS-Sang'!AF$6:AF$35,$D37)+COUNTIF('MS-Chieu'!AF$6:AF$35,$D37))&gt;0,AL$6&amp;" ("&amp;TEXT(COUNTIF('MS-Sang'!AF$6:AF$35,$D37)+COUNTIF('MS-Chieu'!AF$6:AF$35,$D37),"0")&amp;"), ","")</f>
        <v/>
      </c>
      <c r="AM37" s="247" t="str">
        <f>IF((COUNTIF('MS-Sang'!AG$6:AG$35,$D37)+COUNTIF('MS-Chieu'!AG$6:AG$35,$D37))&gt;0,AM$6&amp;" ("&amp;TEXT(COUNTIF('MS-Sang'!AG$6:AG$35,$D37)+COUNTIF('MS-Chieu'!AG$6:AG$35,$D37),"0")&amp;"), ","")</f>
        <v/>
      </c>
      <c r="AN37" s="247" t="str">
        <f>IF((COUNTIF('MS-Sang'!AH$6:AH$35,$D37)+COUNTIF('MS-Chieu'!AH$6:AH$35,$D37))&gt;0,AN$6&amp;" ("&amp;TEXT(COUNTIF('MS-Sang'!AH$6:AH$35,$D37)+COUNTIF('MS-Chieu'!AH$6:AH$35,$D37),"0")&amp;"), ","")</f>
        <v/>
      </c>
      <c r="AO37" s="247" t="str">
        <f>IF((COUNTIF('MS-Sang'!AI$6:AI$35,$D37)+COUNTIF('MS-Chieu'!AI$6:AI$35,$D37))&gt;0,AO$6&amp;" ("&amp;TEXT(COUNTIF('MS-Sang'!AI$6:AI$35,$D37)+COUNTIF('MS-Chieu'!AI$6:AI$35,$D37),"0")&amp;"), ","")</f>
        <v/>
      </c>
      <c r="AP37" s="247" t="str">
        <f>IF((COUNTIF('MS-Sang'!AJ$6:AJ$35,$D37)+COUNTIF('MS-Chieu'!AJ$6:AJ$35,$D37))&gt;0,AP$6&amp;" ("&amp;TEXT(COUNTIF('MS-Sang'!AJ$6:AJ$35,$D37)+COUNTIF('MS-Chieu'!AJ$6:AJ$35,$D37),"0")&amp;"), ","")</f>
        <v/>
      </c>
      <c r="AQ37" s="247" t="str">
        <f>IF((COUNTIF('MS-Sang'!AK$6:AK$35,$D37)+COUNTIF('MS-Chieu'!AK$6:AK$35,$D37))&gt;0,AQ$6&amp;" ("&amp;TEXT(COUNTIF('MS-Sang'!AK$6:AK$35,$D37)+COUNTIF('MS-Chieu'!AK$6:AK$35,$D37),"0")&amp;"), ","")</f>
        <v/>
      </c>
      <c r="AR37" s="247" t="str">
        <f>IF((COUNTIF('MS-Sang'!AL$6:AL$35,$D37)+COUNTIF('MS-Chieu'!AL$6:AL$35,$D37))&gt;0,AR$6&amp;" ("&amp;TEXT(COUNTIF('MS-Sang'!AL$6:AL$35,$D37)+COUNTIF('MS-Chieu'!AL$6:AL$35,$D37),"0")&amp;"), ","")</f>
        <v/>
      </c>
      <c r="AS37" s="247" t="str">
        <f>IF((COUNTIF('MS-Sang'!AM$6:AM$35,$D37)+COUNTIF('MS-Chieu'!AM$6:AM$35,$D37))&gt;0,AS$6&amp;" ("&amp;TEXT(COUNTIF('MS-Sang'!AM$6:AM$35,$D37)+COUNTIF('MS-Chieu'!AM$6:AM$35,$D37),"0")&amp;"), ","")</f>
        <v/>
      </c>
    </row>
    <row r="38" spans="1:45" s="231" customFormat="1" ht="18.75" x14ac:dyDescent="0.2">
      <c r="A38" s="245">
        <f t="shared" si="0"/>
        <v>31</v>
      </c>
      <c r="B38" s="246" t="str">
        <f>'MS1'!L32</f>
        <v>Đỗ Thị Thúy Hằng</v>
      </c>
      <c r="C38" s="246" t="str">
        <f>'MS1'!E32</f>
        <v>Lý</v>
      </c>
      <c r="D38" s="240" t="str">
        <f>'MS1'!B32</f>
        <v>L6</v>
      </c>
      <c r="E38" s="246" t="str">
        <f>'MS1'!N32</f>
        <v>10A2</v>
      </c>
      <c r="F38" s="247" t="str">
        <f t="shared" si="1"/>
        <v xml:space="preserve">10A2 (5), 10A3 (3), 10A10 (2), 12A10 (2), 12A11 (2), </v>
      </c>
      <c r="G38" s="248">
        <f>COUNTIF('MS-Sang'!$C$6:$AI$35,PCGD!$D38)+COUNTIF('MS-Chieu'!$C$6:$AI$35,PCGD!$D38)</f>
        <v>14</v>
      </c>
      <c r="H38" s="247" t="str">
        <f t="shared" si="2"/>
        <v xml:space="preserve">12A10 (2), 12A11 (2), </v>
      </c>
      <c r="I38" s="247" t="str">
        <f>IF((COUNTIF('MS-Sang'!C$6:C$35,$D38)+COUNTIF('MS-Chieu'!C$6:C$35,$D38))&gt;0,I$6&amp;" ("&amp;TEXT(COUNTIF('MS-Sang'!C$6:C$35,$D38)+COUNTIF('MS-Chieu'!C$6:C$35,$D38),"0")&amp;"), ","")</f>
        <v/>
      </c>
      <c r="J38" s="247" t="str">
        <f>IF((COUNTIF('MS-Sang'!D$6:D$35,$D38)+COUNTIF('MS-Chieu'!D$6:D$35,$D38))&gt;0,J$6&amp;" ("&amp;TEXT(COUNTIF('MS-Sang'!D$6:D$35,$D38)+COUNTIF('MS-Chieu'!D$6:D$35,$D38),"0")&amp;"), ","")</f>
        <v xml:space="preserve">10A2 (5), </v>
      </c>
      <c r="K38" s="247" t="str">
        <f>IF((COUNTIF('MS-Sang'!E$6:E$35,$D38)+COUNTIF('MS-Chieu'!E$6:E$35,$D38))&gt;0,K$6&amp;" ("&amp;TEXT(COUNTIF('MS-Sang'!E$6:E$35,$D38)+COUNTIF('MS-Chieu'!E$6:E$35,$D38),"0")&amp;"), ","")</f>
        <v xml:space="preserve">10A3 (3), </v>
      </c>
      <c r="L38" s="247" t="str">
        <f>IF((COUNTIF('MS-Sang'!F$6:F$35,$D38)+COUNTIF('MS-Chieu'!F$6:F$35,$D38))&gt;0,L$6&amp;" ("&amp;TEXT(COUNTIF('MS-Sang'!F$6:F$35,$D38)+COUNTIF('MS-Chieu'!F$6:F$35,$D38),"0")&amp;"), ","")</f>
        <v/>
      </c>
      <c r="M38" s="247" t="str">
        <f>IF((COUNTIF('MS-Sang'!G$6:G$35,$D38)+COUNTIF('MS-Chieu'!G$6:G$35,$D38))&gt;0,M$6&amp;" ("&amp;TEXT(COUNTIF('MS-Sang'!G$6:G$35,$D38)+COUNTIF('MS-Chieu'!G$6:G$35,$D38),"0")&amp;"), ","")</f>
        <v/>
      </c>
      <c r="N38" s="247" t="str">
        <f>IF((COUNTIF('MS-Sang'!H$6:H$35,$D38)+COUNTIF('MS-Chieu'!H$6:H$35,$D38))&gt;0,N$6&amp;" ("&amp;TEXT(COUNTIF('MS-Sang'!H$6:H$35,$D38)+COUNTIF('MS-Chieu'!H$6:H$35,$D38),"0")&amp;"), ","")</f>
        <v/>
      </c>
      <c r="O38" s="247" t="str">
        <f>IF((COUNTIF('MS-Sang'!I$6:I$35,$D38)+COUNTIF('MS-Chieu'!I$6:I$35,$D38))&gt;0,O$6&amp;" ("&amp;TEXT(COUNTIF('MS-Sang'!I$6:I$35,$D38)+COUNTIF('MS-Chieu'!I$6:I$35,$D38),"0")&amp;"), ","")</f>
        <v/>
      </c>
      <c r="P38" s="247" t="str">
        <f>IF((COUNTIF('MS-Sang'!J$6:J$35,$D38)+COUNTIF('MS-Chieu'!J$6:J$35,$D38))&gt;0,P$6&amp;" ("&amp;TEXT(COUNTIF('MS-Sang'!J$6:J$35,$D38)+COUNTIF('MS-Chieu'!J$6:J$35,$D38),"0")&amp;"), ","")</f>
        <v/>
      </c>
      <c r="Q38" s="247" t="str">
        <f>IF((COUNTIF('MS-Sang'!K$6:K$35,$D38)+COUNTIF('MS-Chieu'!K$6:K$35,$D38))&gt;0,Q$6&amp;" ("&amp;TEXT(COUNTIF('MS-Sang'!K$6:K$35,$D38)+COUNTIF('MS-Chieu'!K$6:K$35,$D38),"0")&amp;"), ","")</f>
        <v/>
      </c>
      <c r="R38" s="247" t="str">
        <f>IF((COUNTIF('MS-Sang'!L$6:L$35,$D38)+COUNTIF('MS-Chieu'!L$6:L$35,$D38))&gt;0,R$6&amp;" ("&amp;TEXT(COUNTIF('MS-Sang'!L$6:L$35,$D38)+COUNTIF('MS-Chieu'!L$6:L$35,$D38),"0")&amp;"), ","")</f>
        <v xml:space="preserve">10A10 (2), </v>
      </c>
      <c r="S38" s="247" t="str">
        <f>IF((COUNTIF('MS-Sang'!M$6:M$35,$D38)+COUNTIF('MS-Chieu'!M$6:M$35,$D38))&gt;0,S$6&amp;" ("&amp;TEXT(COUNTIF('MS-Sang'!M$6:M$35,$D38)+COUNTIF('MS-Chieu'!M$6:M$35,$D38),"0")&amp;"), ","")</f>
        <v/>
      </c>
      <c r="T38" s="247" t="str">
        <f>IF((COUNTIF('MS-Sang'!N$6:N$35,$D38)+COUNTIF('MS-Chieu'!N$6:N$35,$D38))&gt;0,T$6&amp;" ("&amp;TEXT(COUNTIF('MS-Sang'!N$6:N$35,$D38)+COUNTIF('MS-Chieu'!N$6:N$35,$D38),"0")&amp;"), ","")</f>
        <v/>
      </c>
      <c r="U38" s="247" t="str">
        <f>IF((COUNTIF('MS-Sang'!O$6:O$35,$D38)+COUNTIF('MS-Chieu'!O$6:O$35,$D38))&gt;0,U$6&amp;" ("&amp;TEXT(COUNTIF('MS-Sang'!O$6:O$35,$D38)+COUNTIF('MS-Chieu'!O$6:O$35,$D38),"0")&amp;"), ","")</f>
        <v/>
      </c>
      <c r="V38" s="247" t="str">
        <f>IF((COUNTIF('MS-Sang'!P$6:P$35,$D38)+COUNTIF('MS-Chieu'!P$6:P$35,$D38))&gt;0,V$6&amp;" ("&amp;TEXT(COUNTIF('MS-Sang'!P$6:P$35,$D38)+COUNTIF('MS-Chieu'!P$6:P$35,$D38),"0")&amp;"), ","")</f>
        <v/>
      </c>
      <c r="W38" s="247" t="str">
        <f>IF((COUNTIF('MS-Sang'!Q$6:Q$35,$D38)+COUNTIF('MS-Chieu'!Q$6:Q$35,$D38))&gt;0,W$6&amp;" ("&amp;TEXT(COUNTIF('MS-Sang'!Q$6:Q$35,$D38)+COUNTIF('MS-Chieu'!Q$6:Q$35,$D38),"0")&amp;"), ","")</f>
        <v/>
      </c>
      <c r="X38" s="247" t="str">
        <f>IF((COUNTIF('MS-Sang'!R$6:R$35,$D38)+COUNTIF('MS-Chieu'!R$6:R$35,$D38))&gt;0,X$6&amp;" ("&amp;TEXT(COUNTIF('MS-Sang'!R$6:R$35,$D38)+COUNTIF('MS-Chieu'!R$6:R$35,$D38),"0")&amp;"), ","")</f>
        <v/>
      </c>
      <c r="Y38" s="247" t="str">
        <f>IF((COUNTIF('MS-Sang'!S$6:S$35,$D38)+COUNTIF('MS-Chieu'!S$6:S$35,$D38))&gt;0,Y$6&amp;" ("&amp;TEXT(COUNTIF('MS-Sang'!S$6:S$35,$D38)+COUNTIF('MS-Chieu'!S$6:S$35,$D38),"0")&amp;"), ","")</f>
        <v/>
      </c>
      <c r="Z38" s="247" t="str">
        <f>IF((COUNTIF('MS-Sang'!T$6:T$35,$D38)+COUNTIF('MS-Chieu'!T$6:T$35,$D38))&gt;0,Z$6&amp;" ("&amp;TEXT(COUNTIF('MS-Sang'!T$6:T$35,$D38)+COUNTIF('MS-Chieu'!T$6:T$35,$D38),"0")&amp;"), ","")</f>
        <v/>
      </c>
      <c r="AA38" s="247" t="str">
        <f>IF((COUNTIF('MS-Sang'!U$6:U$35,$D38)+COUNTIF('MS-Chieu'!U$6:U$35,$D38))&gt;0,AA$6&amp;" ("&amp;TEXT(COUNTIF('MS-Sang'!U$6:U$35,$D38)+COUNTIF('MS-Chieu'!U$6:U$35,$D38),"0")&amp;"), ","")</f>
        <v/>
      </c>
      <c r="AB38" s="247" t="str">
        <f>IF((COUNTIF('MS-Sang'!V$6:V$35,$D38)+COUNTIF('MS-Chieu'!V$6:V$35,$D38))&gt;0,AB$6&amp;" ("&amp;TEXT(COUNTIF('MS-Sang'!V$6:V$35,$D38)+COUNTIF('MS-Chieu'!V$6:V$35,$D38),"0")&amp;"), ","")</f>
        <v/>
      </c>
      <c r="AC38" s="247" t="str">
        <f>IF((COUNTIF('MS-Sang'!W$6:W$35,$D38)+COUNTIF('MS-Chieu'!W$6:W$35,$D38))&gt;0,AC$6&amp;" ("&amp;TEXT(COUNTIF('MS-Sang'!W$6:W$35,$D38)+COUNTIF('MS-Chieu'!W$6:W$35,$D38),"0")&amp;"), ","")</f>
        <v/>
      </c>
      <c r="AD38" s="247" t="str">
        <f>IF((COUNTIF('MS-Sang'!X$6:X$35,$D38)+COUNTIF('MS-Chieu'!X$6:X$35,$D38))&gt;0,AD$6&amp;" ("&amp;TEXT(COUNTIF('MS-Sang'!X$6:X$35,$D38)+COUNTIF('MS-Chieu'!X$6:X$35,$D38),"0")&amp;"), ","")</f>
        <v/>
      </c>
      <c r="AE38" s="247" t="str">
        <f>IF((COUNTIF('MS-Sang'!Y$6:Y$35,$D38)+COUNTIF('MS-Chieu'!Y$6:Y$35,$D38))&gt;0,AE$6&amp;" ("&amp;TEXT(COUNTIF('MS-Sang'!Y$6:Y$35,$D38)+COUNTIF('MS-Chieu'!Y$6:Y$35,$D38),"0")&amp;"), ","")</f>
        <v/>
      </c>
      <c r="AF38" s="247" t="str">
        <f>IF((COUNTIF('MS-Sang'!Z$6:Z$35,$D38)+COUNTIF('MS-Chieu'!Z$6:Z$35,$D38))&gt;0,AF$6&amp;" ("&amp;TEXT(COUNTIF('MS-Sang'!Z$6:Z$35,$D38)+COUNTIF('MS-Chieu'!Z$6:Z$35,$D38),"0")&amp;"), ","")</f>
        <v/>
      </c>
      <c r="AG38" s="247" t="str">
        <f>IF((COUNTIF('MS-Sang'!AA$6:AA$35,$D38)+COUNTIF('MS-Chieu'!AA$6:AA$35,$D38))&gt;0,AG$6&amp;" ("&amp;TEXT(COUNTIF('MS-Sang'!AA$6:AA$35,$D38)+COUNTIF('MS-Chieu'!AA$6:AA$35,$D38),"0")&amp;"), ","")</f>
        <v/>
      </c>
      <c r="AH38" s="247" t="str">
        <f>IF((COUNTIF('MS-Sang'!AB$6:AB$35,$D38)+COUNTIF('MS-Chieu'!AB$6:AB$35,$D38))&gt;0,AH$6&amp;" ("&amp;TEXT(COUNTIF('MS-Sang'!AB$6:AB$35,$D38)+COUNTIF('MS-Chieu'!AB$6:AB$35,$D38),"0")&amp;"), ","")</f>
        <v/>
      </c>
      <c r="AI38" s="247" t="str">
        <f>IF((COUNTIF('MS-Sang'!AC$6:AC$35,$D38)+COUNTIF('MS-Chieu'!AC$6:AC$35,$D38))&gt;0,AI$6&amp;" ("&amp;TEXT(COUNTIF('MS-Sang'!AC$6:AC$35,$D38)+COUNTIF('MS-Chieu'!AC$6:AC$35,$D38),"0")&amp;"), ","")</f>
        <v/>
      </c>
      <c r="AJ38" s="247" t="str">
        <f>IF((COUNTIF('MS-Sang'!AD$6:AD$35,$D38)+COUNTIF('MS-Chieu'!AD$6:AD$35,$D38))&gt;0,AJ$6&amp;" ("&amp;TEXT(COUNTIF('MS-Sang'!AD$6:AD$35,$D38)+COUNTIF('MS-Chieu'!AD$6:AD$35,$D38),"0")&amp;"), ","")</f>
        <v/>
      </c>
      <c r="AK38" s="247" t="str">
        <f>IF((COUNTIF('MS-Sang'!AE$6:AE$35,$D38)+COUNTIF('MS-Chieu'!AE$6:AE$35,$D38))&gt;0,AK$6&amp;" ("&amp;TEXT(COUNTIF('MS-Sang'!AE$6:AE$35,$D38)+COUNTIF('MS-Chieu'!AE$6:AE$35,$D38),"0")&amp;"), ","")</f>
        <v/>
      </c>
      <c r="AL38" s="247" t="str">
        <f>IF((COUNTIF('MS-Sang'!AF$6:AF$35,$D38)+COUNTIF('MS-Chieu'!AF$6:AF$35,$D38))&gt;0,AL$6&amp;" ("&amp;TEXT(COUNTIF('MS-Sang'!AF$6:AF$35,$D38)+COUNTIF('MS-Chieu'!AF$6:AF$35,$D38),"0")&amp;"), ","")</f>
        <v/>
      </c>
      <c r="AM38" s="247" t="str">
        <f>IF((COUNTIF('MS-Sang'!AG$6:AG$35,$D38)+COUNTIF('MS-Chieu'!AG$6:AG$35,$D38))&gt;0,AM$6&amp;" ("&amp;TEXT(COUNTIF('MS-Sang'!AG$6:AG$35,$D38)+COUNTIF('MS-Chieu'!AG$6:AG$35,$D38),"0")&amp;"), ","")</f>
        <v xml:space="preserve">12A10 (2), </v>
      </c>
      <c r="AN38" s="247" t="str">
        <f>IF((COUNTIF('MS-Sang'!AH$6:AH$35,$D38)+COUNTIF('MS-Chieu'!AH$6:AH$35,$D38))&gt;0,AN$6&amp;" ("&amp;TEXT(COUNTIF('MS-Sang'!AH$6:AH$35,$D38)+COUNTIF('MS-Chieu'!AH$6:AH$35,$D38),"0")&amp;"), ","")</f>
        <v xml:space="preserve">12A11 (2), </v>
      </c>
      <c r="AO38" s="247" t="str">
        <f>IF((COUNTIF('MS-Sang'!AI$6:AI$35,$D38)+COUNTIF('MS-Chieu'!AI$6:AI$35,$D38))&gt;0,AO$6&amp;" ("&amp;TEXT(COUNTIF('MS-Sang'!AI$6:AI$35,$D38)+COUNTIF('MS-Chieu'!AI$6:AI$35,$D38),"0")&amp;"), ","")</f>
        <v/>
      </c>
      <c r="AP38" s="247" t="str">
        <f>IF((COUNTIF('MS-Sang'!AJ$6:AJ$35,$D38)+COUNTIF('MS-Chieu'!AJ$6:AJ$35,$D38))&gt;0,AP$6&amp;" ("&amp;TEXT(COUNTIF('MS-Sang'!AJ$6:AJ$35,$D38)+COUNTIF('MS-Chieu'!AJ$6:AJ$35,$D38),"0")&amp;"), ","")</f>
        <v/>
      </c>
      <c r="AQ38" s="247" t="str">
        <f>IF((COUNTIF('MS-Sang'!AK$6:AK$35,$D38)+COUNTIF('MS-Chieu'!AK$6:AK$35,$D38))&gt;0,AQ$6&amp;" ("&amp;TEXT(COUNTIF('MS-Sang'!AK$6:AK$35,$D38)+COUNTIF('MS-Chieu'!AK$6:AK$35,$D38),"0")&amp;"), ","")</f>
        <v/>
      </c>
      <c r="AR38" s="247" t="str">
        <f>IF((COUNTIF('MS-Sang'!AL$6:AL$35,$D38)+COUNTIF('MS-Chieu'!AL$6:AL$35,$D38))&gt;0,AR$6&amp;" ("&amp;TEXT(COUNTIF('MS-Sang'!AL$6:AL$35,$D38)+COUNTIF('MS-Chieu'!AL$6:AL$35,$D38),"0")&amp;"), ","")</f>
        <v/>
      </c>
      <c r="AS38" s="247" t="str">
        <f>IF((COUNTIF('MS-Sang'!AM$6:AM$35,$D38)+COUNTIF('MS-Chieu'!AM$6:AM$35,$D38))&gt;0,AS$6&amp;" ("&amp;TEXT(COUNTIF('MS-Sang'!AM$6:AM$35,$D38)+COUNTIF('MS-Chieu'!AM$6:AM$35,$D38),"0")&amp;"), ","")</f>
        <v/>
      </c>
    </row>
    <row r="39" spans="1:45" s="231" customFormat="1" ht="18.75" x14ac:dyDescent="0.2">
      <c r="A39" s="245">
        <f t="shared" si="0"/>
        <v>32</v>
      </c>
      <c r="B39" s="246" t="str">
        <f>'MS1'!L33</f>
        <v>Bùi Văn Bảy</v>
      </c>
      <c r="C39" s="246" t="str">
        <f>'MS1'!E33</f>
        <v>Lý</v>
      </c>
      <c r="D39" s="240" t="str">
        <f>'MS1'!B33</f>
        <v>L7</v>
      </c>
      <c r="E39" s="246" t="str">
        <f>'MS1'!N33</f>
        <v/>
      </c>
      <c r="F39" s="247" t="str">
        <f t="shared" si="1"/>
        <v xml:space="preserve">10A1 (3), 10A8 (2), 11A6 (3), 11A7 (2), 11A9 (2), </v>
      </c>
      <c r="G39" s="248">
        <f>COUNTIF('MS-Sang'!$C$6:$AI$35,PCGD!$D39)+COUNTIF('MS-Chieu'!$C$6:$AI$35,PCGD!$D39)</f>
        <v>12</v>
      </c>
      <c r="H39" s="247" t="str">
        <f t="shared" si="2"/>
        <v xml:space="preserve">11A6 (3), 11A7 (2), 11A9 (2), </v>
      </c>
      <c r="I39" s="247" t="str">
        <f>IF((COUNTIF('MS-Sang'!C$6:C$35,$D39)+COUNTIF('MS-Chieu'!C$6:C$35,$D39))&gt;0,I$6&amp;" ("&amp;TEXT(COUNTIF('MS-Sang'!C$6:C$35,$D39)+COUNTIF('MS-Chieu'!C$6:C$35,$D39),"0")&amp;"), ","")</f>
        <v xml:space="preserve">10A1 (3), </v>
      </c>
      <c r="J39" s="247" t="str">
        <f>IF((COUNTIF('MS-Sang'!D$6:D$35,$D39)+COUNTIF('MS-Chieu'!D$6:D$35,$D39))&gt;0,J$6&amp;" ("&amp;TEXT(COUNTIF('MS-Sang'!D$6:D$35,$D39)+COUNTIF('MS-Chieu'!D$6:D$35,$D39),"0")&amp;"), ","")</f>
        <v/>
      </c>
      <c r="K39" s="247" t="str">
        <f>IF((COUNTIF('MS-Sang'!E$6:E$35,$D39)+COUNTIF('MS-Chieu'!E$6:E$35,$D39))&gt;0,K$6&amp;" ("&amp;TEXT(COUNTIF('MS-Sang'!E$6:E$35,$D39)+COUNTIF('MS-Chieu'!E$6:E$35,$D39),"0")&amp;"), ","")</f>
        <v/>
      </c>
      <c r="L39" s="247" t="str">
        <f>IF((COUNTIF('MS-Sang'!F$6:F$35,$D39)+COUNTIF('MS-Chieu'!F$6:F$35,$D39))&gt;0,L$6&amp;" ("&amp;TEXT(COUNTIF('MS-Sang'!F$6:F$35,$D39)+COUNTIF('MS-Chieu'!F$6:F$35,$D39),"0")&amp;"), ","")</f>
        <v/>
      </c>
      <c r="M39" s="247" t="str">
        <f>IF((COUNTIF('MS-Sang'!G$6:G$35,$D39)+COUNTIF('MS-Chieu'!G$6:G$35,$D39))&gt;0,M$6&amp;" ("&amp;TEXT(COUNTIF('MS-Sang'!G$6:G$35,$D39)+COUNTIF('MS-Chieu'!G$6:G$35,$D39),"0")&amp;"), ","")</f>
        <v/>
      </c>
      <c r="N39" s="247" t="str">
        <f>IF((COUNTIF('MS-Sang'!H$6:H$35,$D39)+COUNTIF('MS-Chieu'!H$6:H$35,$D39))&gt;0,N$6&amp;" ("&amp;TEXT(COUNTIF('MS-Sang'!H$6:H$35,$D39)+COUNTIF('MS-Chieu'!H$6:H$35,$D39),"0")&amp;"), ","")</f>
        <v/>
      </c>
      <c r="O39" s="247" t="str">
        <f>IF((COUNTIF('MS-Sang'!I$6:I$35,$D39)+COUNTIF('MS-Chieu'!I$6:I$35,$D39))&gt;0,O$6&amp;" ("&amp;TEXT(COUNTIF('MS-Sang'!I$6:I$35,$D39)+COUNTIF('MS-Chieu'!I$6:I$35,$D39),"0")&amp;"), ","")</f>
        <v/>
      </c>
      <c r="P39" s="247" t="str">
        <f>IF((COUNTIF('MS-Sang'!J$6:J$35,$D39)+COUNTIF('MS-Chieu'!J$6:J$35,$D39))&gt;0,P$6&amp;" ("&amp;TEXT(COUNTIF('MS-Sang'!J$6:J$35,$D39)+COUNTIF('MS-Chieu'!J$6:J$35,$D39),"0")&amp;"), ","")</f>
        <v xml:space="preserve">10A8 (2), </v>
      </c>
      <c r="Q39" s="247" t="str">
        <f>IF((COUNTIF('MS-Sang'!K$6:K$35,$D39)+COUNTIF('MS-Chieu'!K$6:K$35,$D39))&gt;0,Q$6&amp;" ("&amp;TEXT(COUNTIF('MS-Sang'!K$6:K$35,$D39)+COUNTIF('MS-Chieu'!K$6:K$35,$D39),"0")&amp;"), ","")</f>
        <v/>
      </c>
      <c r="R39" s="247" t="str">
        <f>IF((COUNTIF('MS-Sang'!L$6:L$35,$D39)+COUNTIF('MS-Chieu'!L$6:L$35,$D39))&gt;0,R$6&amp;" ("&amp;TEXT(COUNTIF('MS-Sang'!L$6:L$35,$D39)+COUNTIF('MS-Chieu'!L$6:L$35,$D39),"0")&amp;"), ","")</f>
        <v/>
      </c>
      <c r="S39" s="247" t="str">
        <f>IF((COUNTIF('MS-Sang'!M$6:M$35,$D39)+COUNTIF('MS-Chieu'!M$6:M$35,$D39))&gt;0,S$6&amp;" ("&amp;TEXT(COUNTIF('MS-Sang'!M$6:M$35,$D39)+COUNTIF('MS-Chieu'!M$6:M$35,$D39),"0")&amp;"), ","")</f>
        <v/>
      </c>
      <c r="T39" s="247" t="str">
        <f>IF((COUNTIF('MS-Sang'!N$6:N$35,$D39)+COUNTIF('MS-Chieu'!N$6:N$35,$D39))&gt;0,T$6&amp;" ("&amp;TEXT(COUNTIF('MS-Sang'!N$6:N$35,$D39)+COUNTIF('MS-Chieu'!N$6:N$35,$D39),"0")&amp;"), ","")</f>
        <v/>
      </c>
      <c r="U39" s="247" t="str">
        <f>IF((COUNTIF('MS-Sang'!O$6:O$35,$D39)+COUNTIF('MS-Chieu'!O$6:O$35,$D39))&gt;0,U$6&amp;" ("&amp;TEXT(COUNTIF('MS-Sang'!O$6:O$35,$D39)+COUNTIF('MS-Chieu'!O$6:O$35,$D39),"0")&amp;"), ","")</f>
        <v/>
      </c>
      <c r="V39" s="247" t="str">
        <f>IF((COUNTIF('MS-Sang'!P$6:P$35,$D39)+COUNTIF('MS-Chieu'!P$6:P$35,$D39))&gt;0,V$6&amp;" ("&amp;TEXT(COUNTIF('MS-Sang'!P$6:P$35,$D39)+COUNTIF('MS-Chieu'!P$6:P$35,$D39),"0")&amp;"), ","")</f>
        <v/>
      </c>
      <c r="W39" s="247" t="str">
        <f>IF((COUNTIF('MS-Sang'!Q$6:Q$35,$D39)+COUNTIF('MS-Chieu'!Q$6:Q$35,$D39))&gt;0,W$6&amp;" ("&amp;TEXT(COUNTIF('MS-Sang'!Q$6:Q$35,$D39)+COUNTIF('MS-Chieu'!Q$6:Q$35,$D39),"0")&amp;"), ","")</f>
        <v/>
      </c>
      <c r="X39" s="247" t="str">
        <f>IF((COUNTIF('MS-Sang'!R$6:R$35,$D39)+COUNTIF('MS-Chieu'!R$6:R$35,$D39))&gt;0,X$6&amp;" ("&amp;TEXT(COUNTIF('MS-Sang'!R$6:R$35,$D39)+COUNTIF('MS-Chieu'!R$6:R$35,$D39),"0")&amp;"), ","")</f>
        <v/>
      </c>
      <c r="Y39" s="247" t="str">
        <f>IF((COUNTIF('MS-Sang'!S$6:S$35,$D39)+COUNTIF('MS-Chieu'!S$6:S$35,$D39))&gt;0,Y$6&amp;" ("&amp;TEXT(COUNTIF('MS-Sang'!S$6:S$35,$D39)+COUNTIF('MS-Chieu'!S$6:S$35,$D39),"0")&amp;"), ","")</f>
        <v xml:space="preserve">11A6 (3), </v>
      </c>
      <c r="Z39" s="247" t="str">
        <f>IF((COUNTIF('MS-Sang'!T$6:T$35,$D39)+COUNTIF('MS-Chieu'!T$6:T$35,$D39))&gt;0,Z$6&amp;" ("&amp;TEXT(COUNTIF('MS-Sang'!T$6:T$35,$D39)+COUNTIF('MS-Chieu'!T$6:T$35,$D39),"0")&amp;"), ","")</f>
        <v xml:space="preserve">11A7 (2), </v>
      </c>
      <c r="AA39" s="247" t="str">
        <f>IF((COUNTIF('MS-Sang'!U$6:U$35,$D39)+COUNTIF('MS-Chieu'!U$6:U$35,$D39))&gt;0,AA$6&amp;" ("&amp;TEXT(COUNTIF('MS-Sang'!U$6:U$35,$D39)+COUNTIF('MS-Chieu'!U$6:U$35,$D39),"0")&amp;"), ","")</f>
        <v/>
      </c>
      <c r="AB39" s="247" t="str">
        <f>IF((COUNTIF('MS-Sang'!V$6:V$35,$D39)+COUNTIF('MS-Chieu'!V$6:V$35,$D39))&gt;0,AB$6&amp;" ("&amp;TEXT(COUNTIF('MS-Sang'!V$6:V$35,$D39)+COUNTIF('MS-Chieu'!V$6:V$35,$D39),"0")&amp;"), ","")</f>
        <v xml:space="preserve">11A9 (2), </v>
      </c>
      <c r="AC39" s="247" t="str">
        <f>IF((COUNTIF('MS-Sang'!W$6:W$35,$D39)+COUNTIF('MS-Chieu'!W$6:W$35,$D39))&gt;0,AC$6&amp;" ("&amp;TEXT(COUNTIF('MS-Sang'!W$6:W$35,$D39)+COUNTIF('MS-Chieu'!W$6:W$35,$D39),"0")&amp;"), ","")</f>
        <v/>
      </c>
      <c r="AD39" s="247" t="str">
        <f>IF((COUNTIF('MS-Sang'!X$6:X$35,$D39)+COUNTIF('MS-Chieu'!X$6:X$35,$D39))&gt;0,AD$6&amp;" ("&amp;TEXT(COUNTIF('MS-Sang'!X$6:X$35,$D39)+COUNTIF('MS-Chieu'!X$6:X$35,$D39),"0")&amp;"), ","")</f>
        <v/>
      </c>
      <c r="AE39" s="247" t="str">
        <f>IF((COUNTIF('MS-Sang'!Y$6:Y$35,$D39)+COUNTIF('MS-Chieu'!Y$6:Y$35,$D39))&gt;0,AE$6&amp;" ("&amp;TEXT(COUNTIF('MS-Sang'!Y$6:Y$35,$D39)+COUNTIF('MS-Chieu'!Y$6:Y$35,$D39),"0")&amp;"), ","")</f>
        <v/>
      </c>
      <c r="AF39" s="247" t="str">
        <f>IF((COUNTIF('MS-Sang'!Z$6:Z$35,$D39)+COUNTIF('MS-Chieu'!Z$6:Z$35,$D39))&gt;0,AF$6&amp;" ("&amp;TEXT(COUNTIF('MS-Sang'!Z$6:Z$35,$D39)+COUNTIF('MS-Chieu'!Z$6:Z$35,$D39),"0")&amp;"), ","")</f>
        <v/>
      </c>
      <c r="AG39" s="247" t="str">
        <f>IF((COUNTIF('MS-Sang'!AA$6:AA$35,$D39)+COUNTIF('MS-Chieu'!AA$6:AA$35,$D39))&gt;0,AG$6&amp;" ("&amp;TEXT(COUNTIF('MS-Sang'!AA$6:AA$35,$D39)+COUNTIF('MS-Chieu'!AA$6:AA$35,$D39),"0")&amp;"), ","")</f>
        <v/>
      </c>
      <c r="AH39" s="247" t="str">
        <f>IF((COUNTIF('MS-Sang'!AB$6:AB$35,$D39)+COUNTIF('MS-Chieu'!AB$6:AB$35,$D39))&gt;0,AH$6&amp;" ("&amp;TEXT(COUNTIF('MS-Sang'!AB$6:AB$35,$D39)+COUNTIF('MS-Chieu'!AB$6:AB$35,$D39),"0")&amp;"), ","")</f>
        <v/>
      </c>
      <c r="AI39" s="247" t="str">
        <f>IF((COUNTIF('MS-Sang'!AC$6:AC$35,$D39)+COUNTIF('MS-Chieu'!AC$6:AC$35,$D39))&gt;0,AI$6&amp;" ("&amp;TEXT(COUNTIF('MS-Sang'!AC$6:AC$35,$D39)+COUNTIF('MS-Chieu'!AC$6:AC$35,$D39),"0")&amp;"), ","")</f>
        <v/>
      </c>
      <c r="AJ39" s="247" t="str">
        <f>IF((COUNTIF('MS-Sang'!AD$6:AD$35,$D39)+COUNTIF('MS-Chieu'!AD$6:AD$35,$D39))&gt;0,AJ$6&amp;" ("&amp;TEXT(COUNTIF('MS-Sang'!AD$6:AD$35,$D39)+COUNTIF('MS-Chieu'!AD$6:AD$35,$D39),"0")&amp;"), ","")</f>
        <v/>
      </c>
      <c r="AK39" s="247" t="str">
        <f>IF((COUNTIF('MS-Sang'!AE$6:AE$35,$D39)+COUNTIF('MS-Chieu'!AE$6:AE$35,$D39))&gt;0,AK$6&amp;" ("&amp;TEXT(COUNTIF('MS-Sang'!AE$6:AE$35,$D39)+COUNTIF('MS-Chieu'!AE$6:AE$35,$D39),"0")&amp;"), ","")</f>
        <v/>
      </c>
      <c r="AL39" s="247" t="str">
        <f>IF((COUNTIF('MS-Sang'!AF$6:AF$35,$D39)+COUNTIF('MS-Chieu'!AF$6:AF$35,$D39))&gt;0,AL$6&amp;" ("&amp;TEXT(COUNTIF('MS-Sang'!AF$6:AF$35,$D39)+COUNTIF('MS-Chieu'!AF$6:AF$35,$D39),"0")&amp;"), ","")</f>
        <v/>
      </c>
      <c r="AM39" s="247" t="str">
        <f>IF((COUNTIF('MS-Sang'!AG$6:AG$35,$D39)+COUNTIF('MS-Chieu'!AG$6:AG$35,$D39))&gt;0,AM$6&amp;" ("&amp;TEXT(COUNTIF('MS-Sang'!AG$6:AG$35,$D39)+COUNTIF('MS-Chieu'!AG$6:AG$35,$D39),"0")&amp;"), ","")</f>
        <v/>
      </c>
      <c r="AN39" s="247" t="str">
        <f>IF((COUNTIF('MS-Sang'!AH$6:AH$35,$D39)+COUNTIF('MS-Chieu'!AH$6:AH$35,$D39))&gt;0,AN$6&amp;" ("&amp;TEXT(COUNTIF('MS-Sang'!AH$6:AH$35,$D39)+COUNTIF('MS-Chieu'!AH$6:AH$35,$D39),"0")&amp;"), ","")</f>
        <v/>
      </c>
      <c r="AO39" s="247" t="str">
        <f>IF((COUNTIF('MS-Sang'!AI$6:AI$35,$D39)+COUNTIF('MS-Chieu'!AI$6:AI$35,$D39))&gt;0,AO$6&amp;" ("&amp;TEXT(COUNTIF('MS-Sang'!AI$6:AI$35,$D39)+COUNTIF('MS-Chieu'!AI$6:AI$35,$D39),"0")&amp;"), ","")</f>
        <v/>
      </c>
      <c r="AP39" s="247" t="str">
        <f>IF((COUNTIF('MS-Sang'!AJ$6:AJ$35,$D39)+COUNTIF('MS-Chieu'!AJ$6:AJ$35,$D39))&gt;0,AP$6&amp;" ("&amp;TEXT(COUNTIF('MS-Sang'!AJ$6:AJ$35,$D39)+COUNTIF('MS-Chieu'!AJ$6:AJ$35,$D39),"0")&amp;"), ","")</f>
        <v/>
      </c>
      <c r="AQ39" s="247" t="str">
        <f>IF((COUNTIF('MS-Sang'!AK$6:AK$35,$D39)+COUNTIF('MS-Chieu'!AK$6:AK$35,$D39))&gt;0,AQ$6&amp;" ("&amp;TEXT(COUNTIF('MS-Sang'!AK$6:AK$35,$D39)+COUNTIF('MS-Chieu'!AK$6:AK$35,$D39),"0")&amp;"), ","")</f>
        <v/>
      </c>
      <c r="AR39" s="247" t="str">
        <f>IF((COUNTIF('MS-Sang'!AL$6:AL$35,$D39)+COUNTIF('MS-Chieu'!AL$6:AL$35,$D39))&gt;0,AR$6&amp;" ("&amp;TEXT(COUNTIF('MS-Sang'!AL$6:AL$35,$D39)+COUNTIF('MS-Chieu'!AL$6:AL$35,$D39),"0")&amp;"), ","")</f>
        <v/>
      </c>
      <c r="AS39" s="247" t="str">
        <f>IF((COUNTIF('MS-Sang'!AM$6:AM$35,$D39)+COUNTIF('MS-Chieu'!AM$6:AM$35,$D39))&gt;0,AS$6&amp;" ("&amp;TEXT(COUNTIF('MS-Sang'!AM$6:AM$35,$D39)+COUNTIF('MS-Chieu'!AM$6:AM$35,$D39),"0")&amp;"), ","")</f>
        <v/>
      </c>
    </row>
    <row r="40" spans="1:45" s="231" customFormat="1" ht="18.75" x14ac:dyDescent="0.2">
      <c r="A40" s="245">
        <f t="shared" si="0"/>
        <v>33</v>
      </c>
      <c r="B40" s="246" t="str">
        <f>'MS1'!L34</f>
        <v>Đào Văn Tám</v>
      </c>
      <c r="C40" s="246" t="str">
        <f>'MS1'!E34</f>
        <v>Lý</v>
      </c>
      <c r="D40" s="240" t="str">
        <f>'MS1'!B34</f>
        <v>L8</v>
      </c>
      <c r="E40" s="246" t="str">
        <f>'MS1'!N34</f>
        <v>11A10</v>
      </c>
      <c r="F40" s="247" t="str">
        <f t="shared" si="1"/>
        <v xml:space="preserve">11A5 (2), 11A10 (3), 12A4 (3), 12A7 (2), 12A9 (2), </v>
      </c>
      <c r="G40" s="248">
        <f>COUNTIF('MS-Sang'!$C$6:$AI$35,PCGD!$D40)+COUNTIF('MS-Chieu'!$C$6:$AI$35,PCGD!$D40)</f>
        <v>12</v>
      </c>
      <c r="H40" s="247" t="str">
        <f t="shared" si="2"/>
        <v xml:space="preserve">11A5 (2), 11A10 (3), 12A4 (3), 12A7 (2), 12A9 (2), </v>
      </c>
      <c r="I40" s="247" t="str">
        <f>IF((COUNTIF('MS-Sang'!C$6:C$35,$D40)+COUNTIF('MS-Chieu'!C$6:C$35,$D40))&gt;0,I$6&amp;" ("&amp;TEXT(COUNTIF('MS-Sang'!C$6:C$35,$D40)+COUNTIF('MS-Chieu'!C$6:C$35,$D40),"0")&amp;"), ","")</f>
        <v/>
      </c>
      <c r="J40" s="247" t="str">
        <f>IF((COUNTIF('MS-Sang'!D$6:D$35,$D40)+COUNTIF('MS-Chieu'!D$6:D$35,$D40))&gt;0,J$6&amp;" ("&amp;TEXT(COUNTIF('MS-Sang'!D$6:D$35,$D40)+COUNTIF('MS-Chieu'!D$6:D$35,$D40),"0")&amp;"), ","")</f>
        <v/>
      </c>
      <c r="K40" s="247" t="str">
        <f>IF((COUNTIF('MS-Sang'!E$6:E$35,$D40)+COUNTIF('MS-Chieu'!E$6:E$35,$D40))&gt;0,K$6&amp;" ("&amp;TEXT(COUNTIF('MS-Sang'!E$6:E$35,$D40)+COUNTIF('MS-Chieu'!E$6:E$35,$D40),"0")&amp;"), ","")</f>
        <v/>
      </c>
      <c r="L40" s="247" t="str">
        <f>IF((COUNTIF('MS-Sang'!F$6:F$35,$D40)+COUNTIF('MS-Chieu'!F$6:F$35,$D40))&gt;0,L$6&amp;" ("&amp;TEXT(COUNTIF('MS-Sang'!F$6:F$35,$D40)+COUNTIF('MS-Chieu'!F$6:F$35,$D40),"0")&amp;"), ","")</f>
        <v/>
      </c>
      <c r="M40" s="247" t="str">
        <f>IF((COUNTIF('MS-Sang'!G$6:G$35,$D40)+COUNTIF('MS-Chieu'!G$6:G$35,$D40))&gt;0,M$6&amp;" ("&amp;TEXT(COUNTIF('MS-Sang'!G$6:G$35,$D40)+COUNTIF('MS-Chieu'!G$6:G$35,$D40),"0")&amp;"), ","")</f>
        <v/>
      </c>
      <c r="N40" s="247" t="str">
        <f>IF((COUNTIF('MS-Sang'!H$6:H$35,$D40)+COUNTIF('MS-Chieu'!H$6:H$35,$D40))&gt;0,N$6&amp;" ("&amp;TEXT(COUNTIF('MS-Sang'!H$6:H$35,$D40)+COUNTIF('MS-Chieu'!H$6:H$35,$D40),"0")&amp;"), ","")</f>
        <v/>
      </c>
      <c r="O40" s="247" t="str">
        <f>IF((COUNTIF('MS-Sang'!I$6:I$35,$D40)+COUNTIF('MS-Chieu'!I$6:I$35,$D40))&gt;0,O$6&amp;" ("&amp;TEXT(COUNTIF('MS-Sang'!I$6:I$35,$D40)+COUNTIF('MS-Chieu'!I$6:I$35,$D40),"0")&amp;"), ","")</f>
        <v/>
      </c>
      <c r="P40" s="247" t="str">
        <f>IF((COUNTIF('MS-Sang'!J$6:J$35,$D40)+COUNTIF('MS-Chieu'!J$6:J$35,$D40))&gt;0,P$6&amp;" ("&amp;TEXT(COUNTIF('MS-Sang'!J$6:J$35,$D40)+COUNTIF('MS-Chieu'!J$6:J$35,$D40),"0")&amp;"), ","")</f>
        <v/>
      </c>
      <c r="Q40" s="247" t="str">
        <f>IF((COUNTIF('MS-Sang'!K$6:K$35,$D40)+COUNTIF('MS-Chieu'!K$6:K$35,$D40))&gt;0,Q$6&amp;" ("&amp;TEXT(COUNTIF('MS-Sang'!K$6:K$35,$D40)+COUNTIF('MS-Chieu'!K$6:K$35,$D40),"0")&amp;"), ","")</f>
        <v/>
      </c>
      <c r="R40" s="247" t="str">
        <f>IF((COUNTIF('MS-Sang'!L$6:L$35,$D40)+COUNTIF('MS-Chieu'!L$6:L$35,$D40))&gt;0,R$6&amp;" ("&amp;TEXT(COUNTIF('MS-Sang'!L$6:L$35,$D40)+COUNTIF('MS-Chieu'!L$6:L$35,$D40),"0")&amp;"), ","")</f>
        <v/>
      </c>
      <c r="S40" s="247" t="str">
        <f>IF((COUNTIF('MS-Sang'!M$6:M$35,$D40)+COUNTIF('MS-Chieu'!M$6:M$35,$D40))&gt;0,S$6&amp;" ("&amp;TEXT(COUNTIF('MS-Sang'!M$6:M$35,$D40)+COUNTIF('MS-Chieu'!M$6:M$35,$D40),"0")&amp;"), ","")</f>
        <v/>
      </c>
      <c r="T40" s="247" t="str">
        <f>IF((COUNTIF('MS-Sang'!N$6:N$35,$D40)+COUNTIF('MS-Chieu'!N$6:N$35,$D40))&gt;0,T$6&amp;" ("&amp;TEXT(COUNTIF('MS-Sang'!N$6:N$35,$D40)+COUNTIF('MS-Chieu'!N$6:N$35,$D40),"0")&amp;"), ","")</f>
        <v/>
      </c>
      <c r="U40" s="247" t="str">
        <f>IF((COUNTIF('MS-Sang'!O$6:O$35,$D40)+COUNTIF('MS-Chieu'!O$6:O$35,$D40))&gt;0,U$6&amp;" ("&amp;TEXT(COUNTIF('MS-Sang'!O$6:O$35,$D40)+COUNTIF('MS-Chieu'!O$6:O$35,$D40),"0")&amp;"), ","")</f>
        <v/>
      </c>
      <c r="V40" s="247" t="str">
        <f>IF((COUNTIF('MS-Sang'!P$6:P$35,$D40)+COUNTIF('MS-Chieu'!P$6:P$35,$D40))&gt;0,V$6&amp;" ("&amp;TEXT(COUNTIF('MS-Sang'!P$6:P$35,$D40)+COUNTIF('MS-Chieu'!P$6:P$35,$D40),"0")&amp;"), ","")</f>
        <v/>
      </c>
      <c r="W40" s="247" t="str">
        <f>IF((COUNTIF('MS-Sang'!Q$6:Q$35,$D40)+COUNTIF('MS-Chieu'!Q$6:Q$35,$D40))&gt;0,W$6&amp;" ("&amp;TEXT(COUNTIF('MS-Sang'!Q$6:Q$35,$D40)+COUNTIF('MS-Chieu'!Q$6:Q$35,$D40),"0")&amp;"), ","")</f>
        <v/>
      </c>
      <c r="X40" s="247" t="str">
        <f>IF((COUNTIF('MS-Sang'!R$6:R$35,$D40)+COUNTIF('MS-Chieu'!R$6:R$35,$D40))&gt;0,X$6&amp;" ("&amp;TEXT(COUNTIF('MS-Sang'!R$6:R$35,$D40)+COUNTIF('MS-Chieu'!R$6:R$35,$D40),"0")&amp;"), ","")</f>
        <v xml:space="preserve">11A5 (2), </v>
      </c>
      <c r="Y40" s="247" t="str">
        <f>IF((COUNTIF('MS-Sang'!S$6:S$35,$D40)+COUNTIF('MS-Chieu'!S$6:S$35,$D40))&gt;0,Y$6&amp;" ("&amp;TEXT(COUNTIF('MS-Sang'!S$6:S$35,$D40)+COUNTIF('MS-Chieu'!S$6:S$35,$D40),"0")&amp;"), ","")</f>
        <v/>
      </c>
      <c r="Z40" s="247" t="str">
        <f>IF((COUNTIF('MS-Sang'!T$6:T$35,$D40)+COUNTIF('MS-Chieu'!T$6:T$35,$D40))&gt;0,Z$6&amp;" ("&amp;TEXT(COUNTIF('MS-Sang'!T$6:T$35,$D40)+COUNTIF('MS-Chieu'!T$6:T$35,$D40),"0")&amp;"), ","")</f>
        <v/>
      </c>
      <c r="AA40" s="247" t="str">
        <f>IF((COUNTIF('MS-Sang'!U$6:U$35,$D40)+COUNTIF('MS-Chieu'!U$6:U$35,$D40))&gt;0,AA$6&amp;" ("&amp;TEXT(COUNTIF('MS-Sang'!U$6:U$35,$D40)+COUNTIF('MS-Chieu'!U$6:U$35,$D40),"0")&amp;"), ","")</f>
        <v/>
      </c>
      <c r="AB40" s="247" t="str">
        <f>IF((COUNTIF('MS-Sang'!V$6:V$35,$D40)+COUNTIF('MS-Chieu'!V$6:V$35,$D40))&gt;0,AB$6&amp;" ("&amp;TEXT(COUNTIF('MS-Sang'!V$6:V$35,$D40)+COUNTIF('MS-Chieu'!V$6:V$35,$D40),"0")&amp;"), ","")</f>
        <v/>
      </c>
      <c r="AC40" s="247" t="str">
        <f>IF((COUNTIF('MS-Sang'!W$6:W$35,$D40)+COUNTIF('MS-Chieu'!W$6:W$35,$D40))&gt;0,AC$6&amp;" ("&amp;TEXT(COUNTIF('MS-Sang'!W$6:W$35,$D40)+COUNTIF('MS-Chieu'!W$6:W$35,$D40),"0")&amp;"), ","")</f>
        <v xml:space="preserve">11A10 (3), </v>
      </c>
      <c r="AD40" s="247" t="str">
        <f>IF((COUNTIF('MS-Sang'!X$6:X$35,$D40)+COUNTIF('MS-Chieu'!X$6:X$35,$D40))&gt;0,AD$6&amp;" ("&amp;TEXT(COUNTIF('MS-Sang'!X$6:X$35,$D40)+COUNTIF('MS-Chieu'!X$6:X$35,$D40),"0")&amp;"), ","")</f>
        <v/>
      </c>
      <c r="AE40" s="247" t="str">
        <f>IF((COUNTIF('MS-Sang'!Y$6:Y$35,$D40)+COUNTIF('MS-Chieu'!Y$6:Y$35,$D40))&gt;0,AE$6&amp;" ("&amp;TEXT(COUNTIF('MS-Sang'!Y$6:Y$35,$D40)+COUNTIF('MS-Chieu'!Y$6:Y$35,$D40),"0")&amp;"), ","")</f>
        <v/>
      </c>
      <c r="AF40" s="247" t="str">
        <f>IF((COUNTIF('MS-Sang'!Z$6:Z$35,$D40)+COUNTIF('MS-Chieu'!Z$6:Z$35,$D40))&gt;0,AF$6&amp;" ("&amp;TEXT(COUNTIF('MS-Sang'!Z$6:Z$35,$D40)+COUNTIF('MS-Chieu'!Z$6:Z$35,$D40),"0")&amp;"), ","")</f>
        <v/>
      </c>
      <c r="AG40" s="247" t="str">
        <f>IF((COUNTIF('MS-Sang'!AA$6:AA$35,$D40)+COUNTIF('MS-Chieu'!AA$6:AA$35,$D40))&gt;0,AG$6&amp;" ("&amp;TEXT(COUNTIF('MS-Sang'!AA$6:AA$35,$D40)+COUNTIF('MS-Chieu'!AA$6:AA$35,$D40),"0")&amp;"), ","")</f>
        <v xml:space="preserve">12A4 (3), </v>
      </c>
      <c r="AH40" s="247" t="str">
        <f>IF((COUNTIF('MS-Sang'!AB$6:AB$35,$D40)+COUNTIF('MS-Chieu'!AB$6:AB$35,$D40))&gt;0,AH$6&amp;" ("&amp;TEXT(COUNTIF('MS-Sang'!AB$6:AB$35,$D40)+COUNTIF('MS-Chieu'!AB$6:AB$35,$D40),"0")&amp;"), ","")</f>
        <v/>
      </c>
      <c r="AI40" s="247" t="str">
        <f>IF((COUNTIF('MS-Sang'!AC$6:AC$35,$D40)+COUNTIF('MS-Chieu'!AC$6:AC$35,$D40))&gt;0,AI$6&amp;" ("&amp;TEXT(COUNTIF('MS-Sang'!AC$6:AC$35,$D40)+COUNTIF('MS-Chieu'!AC$6:AC$35,$D40),"0")&amp;"), ","")</f>
        <v/>
      </c>
      <c r="AJ40" s="247" t="str">
        <f>IF((COUNTIF('MS-Sang'!AD$6:AD$35,$D40)+COUNTIF('MS-Chieu'!AD$6:AD$35,$D40))&gt;0,AJ$6&amp;" ("&amp;TEXT(COUNTIF('MS-Sang'!AD$6:AD$35,$D40)+COUNTIF('MS-Chieu'!AD$6:AD$35,$D40),"0")&amp;"), ","")</f>
        <v xml:space="preserve">12A7 (2), </v>
      </c>
      <c r="AK40" s="247" t="str">
        <f>IF((COUNTIF('MS-Sang'!AE$6:AE$35,$D40)+COUNTIF('MS-Chieu'!AE$6:AE$35,$D40))&gt;0,AK$6&amp;" ("&amp;TEXT(COUNTIF('MS-Sang'!AE$6:AE$35,$D40)+COUNTIF('MS-Chieu'!AE$6:AE$35,$D40),"0")&amp;"), ","")</f>
        <v/>
      </c>
      <c r="AL40" s="247" t="str">
        <f>IF((COUNTIF('MS-Sang'!AF$6:AF$35,$D40)+COUNTIF('MS-Chieu'!AF$6:AF$35,$D40))&gt;0,AL$6&amp;" ("&amp;TEXT(COUNTIF('MS-Sang'!AF$6:AF$35,$D40)+COUNTIF('MS-Chieu'!AF$6:AF$35,$D40),"0")&amp;"), ","")</f>
        <v xml:space="preserve">12A9 (2), </v>
      </c>
      <c r="AM40" s="247" t="str">
        <f>IF((COUNTIF('MS-Sang'!AG$6:AG$35,$D40)+COUNTIF('MS-Chieu'!AG$6:AG$35,$D40))&gt;0,AM$6&amp;" ("&amp;TEXT(COUNTIF('MS-Sang'!AG$6:AG$35,$D40)+COUNTIF('MS-Chieu'!AG$6:AG$35,$D40),"0")&amp;"), ","")</f>
        <v/>
      </c>
      <c r="AN40" s="247" t="str">
        <f>IF((COUNTIF('MS-Sang'!AH$6:AH$35,$D40)+COUNTIF('MS-Chieu'!AH$6:AH$35,$D40))&gt;0,AN$6&amp;" ("&amp;TEXT(COUNTIF('MS-Sang'!AH$6:AH$35,$D40)+COUNTIF('MS-Chieu'!AH$6:AH$35,$D40),"0")&amp;"), ","")</f>
        <v/>
      </c>
      <c r="AO40" s="247" t="str">
        <f>IF((COUNTIF('MS-Sang'!AI$6:AI$35,$D40)+COUNTIF('MS-Chieu'!AI$6:AI$35,$D40))&gt;0,AO$6&amp;" ("&amp;TEXT(COUNTIF('MS-Sang'!AI$6:AI$35,$D40)+COUNTIF('MS-Chieu'!AI$6:AI$35,$D40),"0")&amp;"), ","")</f>
        <v/>
      </c>
      <c r="AP40" s="247" t="str">
        <f>IF((COUNTIF('MS-Sang'!AJ$6:AJ$35,$D40)+COUNTIF('MS-Chieu'!AJ$6:AJ$35,$D40))&gt;0,AP$6&amp;" ("&amp;TEXT(COUNTIF('MS-Sang'!AJ$6:AJ$35,$D40)+COUNTIF('MS-Chieu'!AJ$6:AJ$35,$D40),"0")&amp;"), ","")</f>
        <v/>
      </c>
      <c r="AQ40" s="247" t="str">
        <f>IF((COUNTIF('MS-Sang'!AK$6:AK$35,$D40)+COUNTIF('MS-Chieu'!AK$6:AK$35,$D40))&gt;0,AQ$6&amp;" ("&amp;TEXT(COUNTIF('MS-Sang'!AK$6:AK$35,$D40)+COUNTIF('MS-Chieu'!AK$6:AK$35,$D40),"0")&amp;"), ","")</f>
        <v/>
      </c>
      <c r="AR40" s="247" t="str">
        <f>IF((COUNTIF('MS-Sang'!AL$6:AL$35,$D40)+COUNTIF('MS-Chieu'!AL$6:AL$35,$D40))&gt;0,AR$6&amp;" ("&amp;TEXT(COUNTIF('MS-Sang'!AL$6:AL$35,$D40)+COUNTIF('MS-Chieu'!AL$6:AL$35,$D40),"0")&amp;"), ","")</f>
        <v/>
      </c>
      <c r="AS40" s="247" t="str">
        <f>IF((COUNTIF('MS-Sang'!AM$6:AM$35,$D40)+COUNTIF('MS-Chieu'!AM$6:AM$35,$D40))&gt;0,AS$6&amp;" ("&amp;TEXT(COUNTIF('MS-Sang'!AM$6:AM$35,$D40)+COUNTIF('MS-Chieu'!AM$6:AM$35,$D40),"0")&amp;"), ","")</f>
        <v/>
      </c>
    </row>
    <row r="41" spans="1:45" s="231" customFormat="1" ht="31.5" x14ac:dyDescent="0.2">
      <c r="A41" s="245">
        <f t="shared" si="0"/>
        <v>34</v>
      </c>
      <c r="B41" s="246" t="str">
        <f>'MS1'!L35</f>
        <v>Đỗ Thị Thanh Xuân</v>
      </c>
      <c r="C41" s="246" t="str">
        <f>'MS1'!E35</f>
        <v>Sử</v>
      </c>
      <c r="D41" s="240" t="str">
        <f>'MS1'!B35</f>
        <v>S1</v>
      </c>
      <c r="E41" s="246" t="str">
        <f>'MS1'!N35</f>
        <v/>
      </c>
      <c r="F41" s="247" t="str">
        <f t="shared" si="1"/>
        <v xml:space="preserve">10A4 (2), 10A5 (2), 10A6 (3), 12A3 (3), 12A4 (2), 12A10 (3), 12A11 (3), </v>
      </c>
      <c r="G41" s="248">
        <f>COUNTIF('MS-Sang'!$C$6:$AI$35,PCGD!$D41)+COUNTIF('MS-Chieu'!$C$6:$AI$35,PCGD!$D41)</f>
        <v>18</v>
      </c>
      <c r="H41" s="247" t="str">
        <f t="shared" si="2"/>
        <v xml:space="preserve">12A3 (3), 12A4 (2), 12A10 (3), 12A11 (3), </v>
      </c>
      <c r="I41" s="247" t="str">
        <f>IF((COUNTIF('MS-Sang'!C$6:C$35,$D41)+COUNTIF('MS-Chieu'!C$6:C$35,$D41))&gt;0,I$6&amp;" ("&amp;TEXT(COUNTIF('MS-Sang'!C$6:C$35,$D41)+COUNTIF('MS-Chieu'!C$6:C$35,$D41),"0")&amp;"), ","")</f>
        <v/>
      </c>
      <c r="J41" s="247" t="str">
        <f>IF((COUNTIF('MS-Sang'!D$6:D$35,$D41)+COUNTIF('MS-Chieu'!D$6:D$35,$D41))&gt;0,J$6&amp;" ("&amp;TEXT(COUNTIF('MS-Sang'!D$6:D$35,$D41)+COUNTIF('MS-Chieu'!D$6:D$35,$D41),"0")&amp;"), ","")</f>
        <v/>
      </c>
      <c r="K41" s="247" t="str">
        <f>IF((COUNTIF('MS-Sang'!E$6:E$35,$D41)+COUNTIF('MS-Chieu'!E$6:E$35,$D41))&gt;0,K$6&amp;" ("&amp;TEXT(COUNTIF('MS-Sang'!E$6:E$35,$D41)+COUNTIF('MS-Chieu'!E$6:E$35,$D41),"0")&amp;"), ","")</f>
        <v/>
      </c>
      <c r="L41" s="247" t="str">
        <f>IF((COUNTIF('MS-Sang'!F$6:F$35,$D41)+COUNTIF('MS-Chieu'!F$6:F$35,$D41))&gt;0,L$6&amp;" ("&amp;TEXT(COUNTIF('MS-Sang'!F$6:F$35,$D41)+COUNTIF('MS-Chieu'!F$6:F$35,$D41),"0")&amp;"), ","")</f>
        <v xml:space="preserve">10A4 (2), </v>
      </c>
      <c r="M41" s="247" t="str">
        <f>IF((COUNTIF('MS-Sang'!G$6:G$35,$D41)+COUNTIF('MS-Chieu'!G$6:G$35,$D41))&gt;0,M$6&amp;" ("&amp;TEXT(COUNTIF('MS-Sang'!G$6:G$35,$D41)+COUNTIF('MS-Chieu'!G$6:G$35,$D41),"0")&amp;"), ","")</f>
        <v xml:space="preserve">10A5 (2), </v>
      </c>
      <c r="N41" s="247" t="str">
        <f>IF((COUNTIF('MS-Sang'!H$6:H$35,$D41)+COUNTIF('MS-Chieu'!H$6:H$35,$D41))&gt;0,N$6&amp;" ("&amp;TEXT(COUNTIF('MS-Sang'!H$6:H$35,$D41)+COUNTIF('MS-Chieu'!H$6:H$35,$D41),"0")&amp;"), ","")</f>
        <v xml:space="preserve">10A6 (3), </v>
      </c>
      <c r="O41" s="247" t="str">
        <f>IF((COUNTIF('MS-Sang'!I$6:I$35,$D41)+COUNTIF('MS-Chieu'!I$6:I$35,$D41))&gt;0,O$6&amp;" ("&amp;TEXT(COUNTIF('MS-Sang'!I$6:I$35,$D41)+COUNTIF('MS-Chieu'!I$6:I$35,$D41),"0")&amp;"), ","")</f>
        <v/>
      </c>
      <c r="P41" s="247" t="str">
        <f>IF((COUNTIF('MS-Sang'!J$6:J$35,$D41)+COUNTIF('MS-Chieu'!J$6:J$35,$D41))&gt;0,P$6&amp;" ("&amp;TEXT(COUNTIF('MS-Sang'!J$6:J$35,$D41)+COUNTIF('MS-Chieu'!J$6:J$35,$D41),"0")&amp;"), ","")</f>
        <v/>
      </c>
      <c r="Q41" s="247" t="str">
        <f>IF((COUNTIF('MS-Sang'!K$6:K$35,$D41)+COUNTIF('MS-Chieu'!K$6:K$35,$D41))&gt;0,Q$6&amp;" ("&amp;TEXT(COUNTIF('MS-Sang'!K$6:K$35,$D41)+COUNTIF('MS-Chieu'!K$6:K$35,$D41),"0")&amp;"), ","")</f>
        <v/>
      </c>
      <c r="R41" s="247" t="str">
        <f>IF((COUNTIF('MS-Sang'!L$6:L$35,$D41)+COUNTIF('MS-Chieu'!L$6:L$35,$D41))&gt;0,R$6&amp;" ("&amp;TEXT(COUNTIF('MS-Sang'!L$6:L$35,$D41)+COUNTIF('MS-Chieu'!L$6:L$35,$D41),"0")&amp;"), ","")</f>
        <v/>
      </c>
      <c r="S41" s="247" t="str">
        <f>IF((COUNTIF('MS-Sang'!M$6:M$35,$D41)+COUNTIF('MS-Chieu'!M$6:M$35,$D41))&gt;0,S$6&amp;" ("&amp;TEXT(COUNTIF('MS-Sang'!M$6:M$35,$D41)+COUNTIF('MS-Chieu'!M$6:M$35,$D41),"0")&amp;"), ","")</f>
        <v/>
      </c>
      <c r="T41" s="247" t="str">
        <f>IF((COUNTIF('MS-Sang'!N$6:N$35,$D41)+COUNTIF('MS-Chieu'!N$6:N$35,$D41))&gt;0,T$6&amp;" ("&amp;TEXT(COUNTIF('MS-Sang'!N$6:N$35,$D41)+COUNTIF('MS-Chieu'!N$6:N$35,$D41),"0")&amp;"), ","")</f>
        <v/>
      </c>
      <c r="U41" s="247" t="str">
        <f>IF((COUNTIF('MS-Sang'!O$6:O$35,$D41)+COUNTIF('MS-Chieu'!O$6:O$35,$D41))&gt;0,U$6&amp;" ("&amp;TEXT(COUNTIF('MS-Sang'!O$6:O$35,$D41)+COUNTIF('MS-Chieu'!O$6:O$35,$D41),"0")&amp;"), ","")</f>
        <v/>
      </c>
      <c r="V41" s="247" t="str">
        <f>IF((COUNTIF('MS-Sang'!P$6:P$35,$D41)+COUNTIF('MS-Chieu'!P$6:P$35,$D41))&gt;0,V$6&amp;" ("&amp;TEXT(COUNTIF('MS-Sang'!P$6:P$35,$D41)+COUNTIF('MS-Chieu'!P$6:P$35,$D41),"0")&amp;"), ","")</f>
        <v/>
      </c>
      <c r="W41" s="247" t="str">
        <f>IF((COUNTIF('MS-Sang'!Q$6:Q$35,$D41)+COUNTIF('MS-Chieu'!Q$6:Q$35,$D41))&gt;0,W$6&amp;" ("&amp;TEXT(COUNTIF('MS-Sang'!Q$6:Q$35,$D41)+COUNTIF('MS-Chieu'!Q$6:Q$35,$D41),"0")&amp;"), ","")</f>
        <v/>
      </c>
      <c r="X41" s="247" t="str">
        <f>IF((COUNTIF('MS-Sang'!R$6:R$35,$D41)+COUNTIF('MS-Chieu'!R$6:R$35,$D41))&gt;0,X$6&amp;" ("&amp;TEXT(COUNTIF('MS-Sang'!R$6:R$35,$D41)+COUNTIF('MS-Chieu'!R$6:R$35,$D41),"0")&amp;"), ","")</f>
        <v/>
      </c>
      <c r="Y41" s="247" t="str">
        <f>IF((COUNTIF('MS-Sang'!S$6:S$35,$D41)+COUNTIF('MS-Chieu'!S$6:S$35,$D41))&gt;0,Y$6&amp;" ("&amp;TEXT(COUNTIF('MS-Sang'!S$6:S$35,$D41)+COUNTIF('MS-Chieu'!S$6:S$35,$D41),"0")&amp;"), ","")</f>
        <v/>
      </c>
      <c r="Z41" s="247" t="str">
        <f>IF((COUNTIF('MS-Sang'!T$6:T$35,$D41)+COUNTIF('MS-Chieu'!T$6:T$35,$D41))&gt;0,Z$6&amp;" ("&amp;TEXT(COUNTIF('MS-Sang'!T$6:T$35,$D41)+COUNTIF('MS-Chieu'!T$6:T$35,$D41),"0")&amp;"), ","")</f>
        <v/>
      </c>
      <c r="AA41" s="247" t="str">
        <f>IF((COUNTIF('MS-Sang'!U$6:U$35,$D41)+COUNTIF('MS-Chieu'!U$6:U$35,$D41))&gt;0,AA$6&amp;" ("&amp;TEXT(COUNTIF('MS-Sang'!U$6:U$35,$D41)+COUNTIF('MS-Chieu'!U$6:U$35,$D41),"0")&amp;"), ","")</f>
        <v/>
      </c>
      <c r="AB41" s="247" t="str">
        <f>IF((COUNTIF('MS-Sang'!V$6:V$35,$D41)+COUNTIF('MS-Chieu'!V$6:V$35,$D41))&gt;0,AB$6&amp;" ("&amp;TEXT(COUNTIF('MS-Sang'!V$6:V$35,$D41)+COUNTIF('MS-Chieu'!V$6:V$35,$D41),"0")&amp;"), ","")</f>
        <v/>
      </c>
      <c r="AC41" s="247" t="str">
        <f>IF((COUNTIF('MS-Sang'!W$6:W$35,$D41)+COUNTIF('MS-Chieu'!W$6:W$35,$D41))&gt;0,AC$6&amp;" ("&amp;TEXT(COUNTIF('MS-Sang'!W$6:W$35,$D41)+COUNTIF('MS-Chieu'!W$6:W$35,$D41),"0")&amp;"), ","")</f>
        <v/>
      </c>
      <c r="AD41" s="247" t="str">
        <f>IF((COUNTIF('MS-Sang'!X$6:X$35,$D41)+COUNTIF('MS-Chieu'!X$6:X$35,$D41))&gt;0,AD$6&amp;" ("&amp;TEXT(COUNTIF('MS-Sang'!X$6:X$35,$D41)+COUNTIF('MS-Chieu'!X$6:X$35,$D41),"0")&amp;"), ","")</f>
        <v/>
      </c>
      <c r="AE41" s="247" t="str">
        <f>IF((COUNTIF('MS-Sang'!Y$6:Y$35,$D41)+COUNTIF('MS-Chieu'!Y$6:Y$35,$D41))&gt;0,AE$6&amp;" ("&amp;TEXT(COUNTIF('MS-Sang'!Y$6:Y$35,$D41)+COUNTIF('MS-Chieu'!Y$6:Y$35,$D41),"0")&amp;"), ","")</f>
        <v/>
      </c>
      <c r="AF41" s="247" t="str">
        <f>IF((COUNTIF('MS-Sang'!Z$6:Z$35,$D41)+COUNTIF('MS-Chieu'!Z$6:Z$35,$D41))&gt;0,AF$6&amp;" ("&amp;TEXT(COUNTIF('MS-Sang'!Z$6:Z$35,$D41)+COUNTIF('MS-Chieu'!Z$6:Z$35,$D41),"0")&amp;"), ","")</f>
        <v xml:space="preserve">12A3 (3), </v>
      </c>
      <c r="AG41" s="247" t="str">
        <f>IF((COUNTIF('MS-Sang'!AA$6:AA$35,$D41)+COUNTIF('MS-Chieu'!AA$6:AA$35,$D41))&gt;0,AG$6&amp;" ("&amp;TEXT(COUNTIF('MS-Sang'!AA$6:AA$35,$D41)+COUNTIF('MS-Chieu'!AA$6:AA$35,$D41),"0")&amp;"), ","")</f>
        <v xml:space="preserve">12A4 (2), </v>
      </c>
      <c r="AH41" s="247" t="str">
        <f>IF((COUNTIF('MS-Sang'!AB$6:AB$35,$D41)+COUNTIF('MS-Chieu'!AB$6:AB$35,$D41))&gt;0,AH$6&amp;" ("&amp;TEXT(COUNTIF('MS-Sang'!AB$6:AB$35,$D41)+COUNTIF('MS-Chieu'!AB$6:AB$35,$D41),"0")&amp;"), ","")</f>
        <v/>
      </c>
      <c r="AI41" s="247" t="str">
        <f>IF((COUNTIF('MS-Sang'!AC$6:AC$35,$D41)+COUNTIF('MS-Chieu'!AC$6:AC$35,$D41))&gt;0,AI$6&amp;" ("&amp;TEXT(COUNTIF('MS-Sang'!AC$6:AC$35,$D41)+COUNTIF('MS-Chieu'!AC$6:AC$35,$D41),"0")&amp;"), ","")</f>
        <v/>
      </c>
      <c r="AJ41" s="247" t="str">
        <f>IF((COUNTIF('MS-Sang'!AD$6:AD$35,$D41)+COUNTIF('MS-Chieu'!AD$6:AD$35,$D41))&gt;0,AJ$6&amp;" ("&amp;TEXT(COUNTIF('MS-Sang'!AD$6:AD$35,$D41)+COUNTIF('MS-Chieu'!AD$6:AD$35,$D41),"0")&amp;"), ","")</f>
        <v/>
      </c>
      <c r="AK41" s="247" t="str">
        <f>IF((COUNTIF('MS-Sang'!AE$6:AE$35,$D41)+COUNTIF('MS-Chieu'!AE$6:AE$35,$D41))&gt;0,AK$6&amp;" ("&amp;TEXT(COUNTIF('MS-Sang'!AE$6:AE$35,$D41)+COUNTIF('MS-Chieu'!AE$6:AE$35,$D41),"0")&amp;"), ","")</f>
        <v/>
      </c>
      <c r="AL41" s="247" t="str">
        <f>IF((COUNTIF('MS-Sang'!AF$6:AF$35,$D41)+COUNTIF('MS-Chieu'!AF$6:AF$35,$D41))&gt;0,AL$6&amp;" ("&amp;TEXT(COUNTIF('MS-Sang'!AF$6:AF$35,$D41)+COUNTIF('MS-Chieu'!AF$6:AF$35,$D41),"0")&amp;"), ","")</f>
        <v/>
      </c>
      <c r="AM41" s="247" t="str">
        <f>IF((COUNTIF('MS-Sang'!AG$6:AG$35,$D41)+COUNTIF('MS-Chieu'!AG$6:AG$35,$D41))&gt;0,AM$6&amp;" ("&amp;TEXT(COUNTIF('MS-Sang'!AG$6:AG$35,$D41)+COUNTIF('MS-Chieu'!AG$6:AG$35,$D41),"0")&amp;"), ","")</f>
        <v xml:space="preserve">12A10 (3), </v>
      </c>
      <c r="AN41" s="247" t="str">
        <f>IF((COUNTIF('MS-Sang'!AH$6:AH$35,$D41)+COUNTIF('MS-Chieu'!AH$6:AH$35,$D41))&gt;0,AN$6&amp;" ("&amp;TEXT(COUNTIF('MS-Sang'!AH$6:AH$35,$D41)+COUNTIF('MS-Chieu'!AH$6:AH$35,$D41),"0")&amp;"), ","")</f>
        <v xml:space="preserve">12A11 (3), </v>
      </c>
      <c r="AO41" s="247" t="str">
        <f>IF((COUNTIF('MS-Sang'!AI$6:AI$35,$D41)+COUNTIF('MS-Chieu'!AI$6:AI$35,$D41))&gt;0,AO$6&amp;" ("&amp;TEXT(COUNTIF('MS-Sang'!AI$6:AI$35,$D41)+COUNTIF('MS-Chieu'!AI$6:AI$35,$D41),"0")&amp;"), ","")</f>
        <v/>
      </c>
      <c r="AP41" s="247" t="str">
        <f>IF((COUNTIF('MS-Sang'!AJ$6:AJ$35,$D41)+COUNTIF('MS-Chieu'!AJ$6:AJ$35,$D41))&gt;0,AP$6&amp;" ("&amp;TEXT(COUNTIF('MS-Sang'!AJ$6:AJ$35,$D41)+COUNTIF('MS-Chieu'!AJ$6:AJ$35,$D41),"0")&amp;"), ","")</f>
        <v/>
      </c>
      <c r="AQ41" s="247" t="str">
        <f>IF((COUNTIF('MS-Sang'!AK$6:AK$35,$D41)+COUNTIF('MS-Chieu'!AK$6:AK$35,$D41))&gt;0,AQ$6&amp;" ("&amp;TEXT(COUNTIF('MS-Sang'!AK$6:AK$35,$D41)+COUNTIF('MS-Chieu'!AK$6:AK$35,$D41),"0")&amp;"), ","")</f>
        <v/>
      </c>
      <c r="AR41" s="247" t="str">
        <f>IF((COUNTIF('MS-Sang'!AL$6:AL$35,$D41)+COUNTIF('MS-Chieu'!AL$6:AL$35,$D41))&gt;0,AR$6&amp;" ("&amp;TEXT(COUNTIF('MS-Sang'!AL$6:AL$35,$D41)+COUNTIF('MS-Chieu'!AL$6:AL$35,$D41),"0")&amp;"), ","")</f>
        <v/>
      </c>
      <c r="AS41" s="247" t="str">
        <f>IF((COUNTIF('MS-Sang'!AM$6:AM$35,$D41)+COUNTIF('MS-Chieu'!AM$6:AM$35,$D41))&gt;0,AS$6&amp;" ("&amp;TEXT(COUNTIF('MS-Sang'!AM$6:AM$35,$D41)+COUNTIF('MS-Chieu'!AM$6:AM$35,$D41),"0")&amp;"), ","")</f>
        <v/>
      </c>
    </row>
    <row r="42" spans="1:45" s="231" customFormat="1" ht="31.5" x14ac:dyDescent="0.2">
      <c r="A42" s="245">
        <f t="shared" si="0"/>
        <v>35</v>
      </c>
      <c r="B42" s="246" t="str">
        <f>'MS1'!L36</f>
        <v>Nguyễn Thị Thoa</v>
      </c>
      <c r="C42" s="246" t="str">
        <f>'MS1'!E36</f>
        <v>Sử</v>
      </c>
      <c r="D42" s="240" t="str">
        <f>'MS1'!B36</f>
        <v>S2</v>
      </c>
      <c r="E42" s="246" t="str">
        <f>'MS1'!N36</f>
        <v>11A7</v>
      </c>
      <c r="F42" s="247" t="str">
        <f t="shared" si="1"/>
        <v xml:space="preserve">11A5 (1), 11A7 (2), 11A9 (1), 11A10 (1), 12A1 (2), 12A2 (2), 12A8 (3), 12A9 (3), </v>
      </c>
      <c r="G42" s="248">
        <f>COUNTIF('MS-Sang'!$C$6:$AI$35,PCGD!$D42)+COUNTIF('MS-Chieu'!$C$6:$AI$35,PCGD!$D42)</f>
        <v>15</v>
      </c>
      <c r="H42" s="247" t="str">
        <f t="shared" si="2"/>
        <v xml:space="preserve">11A5 (1), 11A7 (2), 11A9 (1), 11A10 (1), 12A1 (2), 12A2 (2), 12A8 (3), 12A9 (3), </v>
      </c>
      <c r="I42" s="247" t="str">
        <f>IF((COUNTIF('MS-Sang'!C$6:C$35,$D42)+COUNTIF('MS-Chieu'!C$6:C$35,$D42))&gt;0,I$6&amp;" ("&amp;TEXT(COUNTIF('MS-Sang'!C$6:C$35,$D42)+COUNTIF('MS-Chieu'!C$6:C$35,$D42),"0")&amp;"), ","")</f>
        <v/>
      </c>
      <c r="J42" s="247" t="str">
        <f>IF((COUNTIF('MS-Sang'!D$6:D$35,$D42)+COUNTIF('MS-Chieu'!D$6:D$35,$D42))&gt;0,J$6&amp;" ("&amp;TEXT(COUNTIF('MS-Sang'!D$6:D$35,$D42)+COUNTIF('MS-Chieu'!D$6:D$35,$D42),"0")&amp;"), ","")</f>
        <v/>
      </c>
      <c r="K42" s="247" t="str">
        <f>IF((COUNTIF('MS-Sang'!E$6:E$35,$D42)+COUNTIF('MS-Chieu'!E$6:E$35,$D42))&gt;0,K$6&amp;" ("&amp;TEXT(COUNTIF('MS-Sang'!E$6:E$35,$D42)+COUNTIF('MS-Chieu'!E$6:E$35,$D42),"0")&amp;"), ","")</f>
        <v/>
      </c>
      <c r="L42" s="247" t="str">
        <f>IF((COUNTIF('MS-Sang'!F$6:F$35,$D42)+COUNTIF('MS-Chieu'!F$6:F$35,$D42))&gt;0,L$6&amp;" ("&amp;TEXT(COUNTIF('MS-Sang'!F$6:F$35,$D42)+COUNTIF('MS-Chieu'!F$6:F$35,$D42),"0")&amp;"), ","")</f>
        <v/>
      </c>
      <c r="M42" s="247" t="str">
        <f>IF((COUNTIF('MS-Sang'!G$6:G$35,$D42)+COUNTIF('MS-Chieu'!G$6:G$35,$D42))&gt;0,M$6&amp;" ("&amp;TEXT(COUNTIF('MS-Sang'!G$6:G$35,$D42)+COUNTIF('MS-Chieu'!G$6:G$35,$D42),"0")&amp;"), ","")</f>
        <v/>
      </c>
      <c r="N42" s="247" t="str">
        <f>IF((COUNTIF('MS-Sang'!H$6:H$35,$D42)+COUNTIF('MS-Chieu'!H$6:H$35,$D42))&gt;0,N$6&amp;" ("&amp;TEXT(COUNTIF('MS-Sang'!H$6:H$35,$D42)+COUNTIF('MS-Chieu'!H$6:H$35,$D42),"0")&amp;"), ","")</f>
        <v/>
      </c>
      <c r="O42" s="247" t="str">
        <f>IF((COUNTIF('MS-Sang'!I$6:I$35,$D42)+COUNTIF('MS-Chieu'!I$6:I$35,$D42))&gt;0,O$6&amp;" ("&amp;TEXT(COUNTIF('MS-Sang'!I$6:I$35,$D42)+COUNTIF('MS-Chieu'!I$6:I$35,$D42),"0")&amp;"), ","")</f>
        <v/>
      </c>
      <c r="P42" s="247" t="str">
        <f>IF((COUNTIF('MS-Sang'!J$6:J$35,$D42)+COUNTIF('MS-Chieu'!J$6:J$35,$D42))&gt;0,P$6&amp;" ("&amp;TEXT(COUNTIF('MS-Sang'!J$6:J$35,$D42)+COUNTIF('MS-Chieu'!J$6:J$35,$D42),"0")&amp;"), ","")</f>
        <v/>
      </c>
      <c r="Q42" s="247" t="str">
        <f>IF((COUNTIF('MS-Sang'!K$6:K$35,$D42)+COUNTIF('MS-Chieu'!K$6:K$35,$D42))&gt;0,Q$6&amp;" ("&amp;TEXT(COUNTIF('MS-Sang'!K$6:K$35,$D42)+COUNTIF('MS-Chieu'!K$6:K$35,$D42),"0")&amp;"), ","")</f>
        <v/>
      </c>
      <c r="R42" s="247" t="str">
        <f>IF((COUNTIF('MS-Sang'!L$6:L$35,$D42)+COUNTIF('MS-Chieu'!L$6:L$35,$D42))&gt;0,R$6&amp;" ("&amp;TEXT(COUNTIF('MS-Sang'!L$6:L$35,$D42)+COUNTIF('MS-Chieu'!L$6:L$35,$D42),"0")&amp;"), ","")</f>
        <v/>
      </c>
      <c r="S42" s="247" t="str">
        <f>IF((COUNTIF('MS-Sang'!M$6:M$35,$D42)+COUNTIF('MS-Chieu'!M$6:M$35,$D42))&gt;0,S$6&amp;" ("&amp;TEXT(COUNTIF('MS-Sang'!M$6:M$35,$D42)+COUNTIF('MS-Chieu'!M$6:M$35,$D42),"0")&amp;"), ","")</f>
        <v/>
      </c>
      <c r="T42" s="247" t="str">
        <f>IF((COUNTIF('MS-Sang'!N$6:N$35,$D42)+COUNTIF('MS-Chieu'!N$6:N$35,$D42))&gt;0,T$6&amp;" ("&amp;TEXT(COUNTIF('MS-Sang'!N$6:N$35,$D42)+COUNTIF('MS-Chieu'!N$6:N$35,$D42),"0")&amp;"), ","")</f>
        <v/>
      </c>
      <c r="U42" s="247" t="str">
        <f>IF((COUNTIF('MS-Sang'!O$6:O$35,$D42)+COUNTIF('MS-Chieu'!O$6:O$35,$D42))&gt;0,U$6&amp;" ("&amp;TEXT(COUNTIF('MS-Sang'!O$6:O$35,$D42)+COUNTIF('MS-Chieu'!O$6:O$35,$D42),"0")&amp;"), ","")</f>
        <v/>
      </c>
      <c r="V42" s="247" t="str">
        <f>IF((COUNTIF('MS-Sang'!P$6:P$35,$D42)+COUNTIF('MS-Chieu'!P$6:P$35,$D42))&gt;0,V$6&amp;" ("&amp;TEXT(COUNTIF('MS-Sang'!P$6:P$35,$D42)+COUNTIF('MS-Chieu'!P$6:P$35,$D42),"0")&amp;"), ","")</f>
        <v/>
      </c>
      <c r="W42" s="247" t="str">
        <f>IF((COUNTIF('MS-Sang'!Q$6:Q$35,$D42)+COUNTIF('MS-Chieu'!Q$6:Q$35,$D42))&gt;0,W$6&amp;" ("&amp;TEXT(COUNTIF('MS-Sang'!Q$6:Q$35,$D42)+COUNTIF('MS-Chieu'!Q$6:Q$35,$D42),"0")&amp;"), ","")</f>
        <v/>
      </c>
      <c r="X42" s="247" t="str">
        <f>IF((COUNTIF('MS-Sang'!R$6:R$35,$D42)+COUNTIF('MS-Chieu'!R$6:R$35,$D42))&gt;0,X$6&amp;" ("&amp;TEXT(COUNTIF('MS-Sang'!R$6:R$35,$D42)+COUNTIF('MS-Chieu'!R$6:R$35,$D42),"0")&amp;"), ","")</f>
        <v xml:space="preserve">11A5 (1), </v>
      </c>
      <c r="Y42" s="247" t="str">
        <f>IF((COUNTIF('MS-Sang'!S$6:S$35,$D42)+COUNTIF('MS-Chieu'!S$6:S$35,$D42))&gt;0,Y$6&amp;" ("&amp;TEXT(COUNTIF('MS-Sang'!S$6:S$35,$D42)+COUNTIF('MS-Chieu'!S$6:S$35,$D42),"0")&amp;"), ","")</f>
        <v/>
      </c>
      <c r="Z42" s="247" t="str">
        <f>IF((COUNTIF('MS-Sang'!T$6:T$35,$D42)+COUNTIF('MS-Chieu'!T$6:T$35,$D42))&gt;0,Z$6&amp;" ("&amp;TEXT(COUNTIF('MS-Sang'!T$6:T$35,$D42)+COUNTIF('MS-Chieu'!T$6:T$35,$D42),"0")&amp;"), ","")</f>
        <v xml:space="preserve">11A7 (2), </v>
      </c>
      <c r="AA42" s="247" t="str">
        <f>IF((COUNTIF('MS-Sang'!U$6:U$35,$D42)+COUNTIF('MS-Chieu'!U$6:U$35,$D42))&gt;0,AA$6&amp;" ("&amp;TEXT(COUNTIF('MS-Sang'!U$6:U$35,$D42)+COUNTIF('MS-Chieu'!U$6:U$35,$D42),"0")&amp;"), ","")</f>
        <v/>
      </c>
      <c r="AB42" s="247" t="str">
        <f>IF((COUNTIF('MS-Sang'!V$6:V$35,$D42)+COUNTIF('MS-Chieu'!V$6:V$35,$D42))&gt;0,AB$6&amp;" ("&amp;TEXT(COUNTIF('MS-Sang'!V$6:V$35,$D42)+COUNTIF('MS-Chieu'!V$6:V$35,$D42),"0")&amp;"), ","")</f>
        <v xml:space="preserve">11A9 (1), </v>
      </c>
      <c r="AC42" s="247" t="str">
        <f>IF((COUNTIF('MS-Sang'!W$6:W$35,$D42)+COUNTIF('MS-Chieu'!W$6:W$35,$D42))&gt;0,AC$6&amp;" ("&amp;TEXT(COUNTIF('MS-Sang'!W$6:W$35,$D42)+COUNTIF('MS-Chieu'!W$6:W$35,$D42),"0")&amp;"), ","")</f>
        <v xml:space="preserve">11A10 (1), </v>
      </c>
      <c r="AD42" s="247" t="str">
        <f>IF((COUNTIF('MS-Sang'!X$6:X$35,$D42)+COUNTIF('MS-Chieu'!X$6:X$35,$D42))&gt;0,AD$6&amp;" ("&amp;TEXT(COUNTIF('MS-Sang'!X$6:X$35,$D42)+COUNTIF('MS-Chieu'!X$6:X$35,$D42),"0")&amp;"), ","")</f>
        <v xml:space="preserve">12A1 (2), </v>
      </c>
      <c r="AE42" s="247" t="str">
        <f>IF((COUNTIF('MS-Sang'!Y$6:Y$35,$D42)+COUNTIF('MS-Chieu'!Y$6:Y$35,$D42))&gt;0,AE$6&amp;" ("&amp;TEXT(COUNTIF('MS-Sang'!Y$6:Y$35,$D42)+COUNTIF('MS-Chieu'!Y$6:Y$35,$D42),"0")&amp;"), ","")</f>
        <v xml:space="preserve">12A2 (2), </v>
      </c>
      <c r="AF42" s="247" t="str">
        <f>IF((COUNTIF('MS-Sang'!Z$6:Z$35,$D42)+COUNTIF('MS-Chieu'!Z$6:Z$35,$D42))&gt;0,AF$6&amp;" ("&amp;TEXT(COUNTIF('MS-Sang'!Z$6:Z$35,$D42)+COUNTIF('MS-Chieu'!Z$6:Z$35,$D42),"0")&amp;"), ","")</f>
        <v/>
      </c>
      <c r="AG42" s="247" t="str">
        <f>IF((COUNTIF('MS-Sang'!AA$6:AA$35,$D42)+COUNTIF('MS-Chieu'!AA$6:AA$35,$D42))&gt;0,AG$6&amp;" ("&amp;TEXT(COUNTIF('MS-Sang'!AA$6:AA$35,$D42)+COUNTIF('MS-Chieu'!AA$6:AA$35,$D42),"0")&amp;"), ","")</f>
        <v/>
      </c>
      <c r="AH42" s="247" t="str">
        <f>IF((COUNTIF('MS-Sang'!AB$6:AB$35,$D42)+COUNTIF('MS-Chieu'!AB$6:AB$35,$D42))&gt;0,AH$6&amp;" ("&amp;TEXT(COUNTIF('MS-Sang'!AB$6:AB$35,$D42)+COUNTIF('MS-Chieu'!AB$6:AB$35,$D42),"0")&amp;"), ","")</f>
        <v/>
      </c>
      <c r="AI42" s="247" t="str">
        <f>IF((COUNTIF('MS-Sang'!AC$6:AC$35,$D42)+COUNTIF('MS-Chieu'!AC$6:AC$35,$D42))&gt;0,AI$6&amp;" ("&amp;TEXT(COUNTIF('MS-Sang'!AC$6:AC$35,$D42)+COUNTIF('MS-Chieu'!AC$6:AC$35,$D42),"0")&amp;"), ","")</f>
        <v/>
      </c>
      <c r="AJ42" s="247" t="str">
        <f>IF((COUNTIF('MS-Sang'!AD$6:AD$35,$D42)+COUNTIF('MS-Chieu'!AD$6:AD$35,$D42))&gt;0,AJ$6&amp;" ("&amp;TEXT(COUNTIF('MS-Sang'!AD$6:AD$35,$D42)+COUNTIF('MS-Chieu'!AD$6:AD$35,$D42),"0")&amp;"), ","")</f>
        <v/>
      </c>
      <c r="AK42" s="247" t="str">
        <f>IF((COUNTIF('MS-Sang'!AE$6:AE$35,$D42)+COUNTIF('MS-Chieu'!AE$6:AE$35,$D42))&gt;0,AK$6&amp;" ("&amp;TEXT(COUNTIF('MS-Sang'!AE$6:AE$35,$D42)+COUNTIF('MS-Chieu'!AE$6:AE$35,$D42),"0")&amp;"), ","")</f>
        <v xml:space="preserve">12A8 (3), </v>
      </c>
      <c r="AL42" s="247" t="str">
        <f>IF((COUNTIF('MS-Sang'!AF$6:AF$35,$D42)+COUNTIF('MS-Chieu'!AF$6:AF$35,$D42))&gt;0,AL$6&amp;" ("&amp;TEXT(COUNTIF('MS-Sang'!AF$6:AF$35,$D42)+COUNTIF('MS-Chieu'!AF$6:AF$35,$D42),"0")&amp;"), ","")</f>
        <v xml:space="preserve">12A9 (3), </v>
      </c>
      <c r="AM42" s="247" t="str">
        <f>IF((COUNTIF('MS-Sang'!AG$6:AG$35,$D42)+COUNTIF('MS-Chieu'!AG$6:AG$35,$D42))&gt;0,AM$6&amp;" ("&amp;TEXT(COUNTIF('MS-Sang'!AG$6:AG$35,$D42)+COUNTIF('MS-Chieu'!AG$6:AG$35,$D42),"0")&amp;"), ","")</f>
        <v/>
      </c>
      <c r="AN42" s="247" t="str">
        <f>IF((COUNTIF('MS-Sang'!AH$6:AH$35,$D42)+COUNTIF('MS-Chieu'!AH$6:AH$35,$D42))&gt;0,AN$6&amp;" ("&amp;TEXT(COUNTIF('MS-Sang'!AH$6:AH$35,$D42)+COUNTIF('MS-Chieu'!AH$6:AH$35,$D42),"0")&amp;"), ","")</f>
        <v/>
      </c>
      <c r="AO42" s="247" t="str">
        <f>IF((COUNTIF('MS-Sang'!AI$6:AI$35,$D42)+COUNTIF('MS-Chieu'!AI$6:AI$35,$D42))&gt;0,AO$6&amp;" ("&amp;TEXT(COUNTIF('MS-Sang'!AI$6:AI$35,$D42)+COUNTIF('MS-Chieu'!AI$6:AI$35,$D42),"0")&amp;"), ","")</f>
        <v/>
      </c>
      <c r="AP42" s="247" t="str">
        <f>IF((COUNTIF('MS-Sang'!AJ$6:AJ$35,$D42)+COUNTIF('MS-Chieu'!AJ$6:AJ$35,$D42))&gt;0,AP$6&amp;" ("&amp;TEXT(COUNTIF('MS-Sang'!AJ$6:AJ$35,$D42)+COUNTIF('MS-Chieu'!AJ$6:AJ$35,$D42),"0")&amp;"), ","")</f>
        <v/>
      </c>
      <c r="AQ42" s="247" t="str">
        <f>IF((COUNTIF('MS-Sang'!AK$6:AK$35,$D42)+COUNTIF('MS-Chieu'!AK$6:AK$35,$D42))&gt;0,AQ$6&amp;" ("&amp;TEXT(COUNTIF('MS-Sang'!AK$6:AK$35,$D42)+COUNTIF('MS-Chieu'!AK$6:AK$35,$D42),"0")&amp;"), ","")</f>
        <v/>
      </c>
      <c r="AR42" s="247" t="str">
        <f>IF((COUNTIF('MS-Sang'!AL$6:AL$35,$D42)+COUNTIF('MS-Chieu'!AL$6:AL$35,$D42))&gt;0,AR$6&amp;" ("&amp;TEXT(COUNTIF('MS-Sang'!AL$6:AL$35,$D42)+COUNTIF('MS-Chieu'!AL$6:AL$35,$D42),"0")&amp;"), ","")</f>
        <v/>
      </c>
      <c r="AS42" s="247" t="str">
        <f>IF((COUNTIF('MS-Sang'!AM$6:AM$35,$D42)+COUNTIF('MS-Chieu'!AM$6:AM$35,$D42))&gt;0,AS$6&amp;" ("&amp;TEXT(COUNTIF('MS-Sang'!AM$6:AM$35,$D42)+COUNTIF('MS-Chieu'!AM$6:AM$35,$D42),"0")&amp;"), ","")</f>
        <v/>
      </c>
    </row>
    <row r="43" spans="1:45" s="231" customFormat="1" ht="31.5" x14ac:dyDescent="0.2">
      <c r="A43" s="245">
        <f t="shared" si="0"/>
        <v>36</v>
      </c>
      <c r="B43" s="246" t="str">
        <f>'MS1'!L37</f>
        <v>Mai Thị  Duyên</v>
      </c>
      <c r="C43" s="246" t="str">
        <f>'MS1'!E37</f>
        <v>Sử</v>
      </c>
      <c r="D43" s="240" t="str">
        <f>'MS1'!B37</f>
        <v>S3</v>
      </c>
      <c r="E43" s="246" t="str">
        <f>'MS1'!N37</f>
        <v>11A4</v>
      </c>
      <c r="F43" s="247" t="str">
        <f t="shared" si="1"/>
        <v xml:space="preserve">10A1 (2), 10A2 (2), 10A10 (2), 11A1 (1), 11A2 (1), 11A3 (1), 11A4 (2), 11A6 (1), 11A8 (1), </v>
      </c>
      <c r="G43" s="248">
        <f>COUNTIF('MS-Sang'!$C$6:$AI$35,PCGD!$D43)+COUNTIF('MS-Chieu'!$C$6:$AI$35,PCGD!$D43)</f>
        <v>13</v>
      </c>
      <c r="H43" s="247" t="str">
        <f t="shared" si="2"/>
        <v xml:space="preserve">11A6 (1), 11A8 (1), </v>
      </c>
      <c r="I43" s="247" t="str">
        <f>IF((COUNTIF('MS-Sang'!C$6:C$35,$D43)+COUNTIF('MS-Chieu'!C$6:C$35,$D43))&gt;0,I$6&amp;" ("&amp;TEXT(COUNTIF('MS-Sang'!C$6:C$35,$D43)+COUNTIF('MS-Chieu'!C$6:C$35,$D43),"0")&amp;"), ","")</f>
        <v xml:space="preserve">10A1 (2), </v>
      </c>
      <c r="J43" s="247" t="str">
        <f>IF((COUNTIF('MS-Sang'!D$6:D$35,$D43)+COUNTIF('MS-Chieu'!D$6:D$35,$D43))&gt;0,J$6&amp;" ("&amp;TEXT(COUNTIF('MS-Sang'!D$6:D$35,$D43)+COUNTIF('MS-Chieu'!D$6:D$35,$D43),"0")&amp;"), ","")</f>
        <v xml:space="preserve">10A2 (2), </v>
      </c>
      <c r="K43" s="247" t="str">
        <f>IF((COUNTIF('MS-Sang'!E$6:E$35,$D43)+COUNTIF('MS-Chieu'!E$6:E$35,$D43))&gt;0,K$6&amp;" ("&amp;TEXT(COUNTIF('MS-Sang'!E$6:E$35,$D43)+COUNTIF('MS-Chieu'!E$6:E$35,$D43),"0")&amp;"), ","")</f>
        <v/>
      </c>
      <c r="L43" s="247" t="str">
        <f>IF((COUNTIF('MS-Sang'!F$6:F$35,$D43)+COUNTIF('MS-Chieu'!F$6:F$35,$D43))&gt;0,L$6&amp;" ("&amp;TEXT(COUNTIF('MS-Sang'!F$6:F$35,$D43)+COUNTIF('MS-Chieu'!F$6:F$35,$D43),"0")&amp;"), ","")</f>
        <v/>
      </c>
      <c r="M43" s="247" t="str">
        <f>IF((COUNTIF('MS-Sang'!G$6:G$35,$D43)+COUNTIF('MS-Chieu'!G$6:G$35,$D43))&gt;0,M$6&amp;" ("&amp;TEXT(COUNTIF('MS-Sang'!G$6:G$35,$D43)+COUNTIF('MS-Chieu'!G$6:G$35,$D43),"0")&amp;"), ","")</f>
        <v/>
      </c>
      <c r="N43" s="247" t="str">
        <f>IF((COUNTIF('MS-Sang'!H$6:H$35,$D43)+COUNTIF('MS-Chieu'!H$6:H$35,$D43))&gt;0,N$6&amp;" ("&amp;TEXT(COUNTIF('MS-Sang'!H$6:H$35,$D43)+COUNTIF('MS-Chieu'!H$6:H$35,$D43),"0")&amp;"), ","")</f>
        <v/>
      </c>
      <c r="O43" s="247" t="str">
        <f>IF((COUNTIF('MS-Sang'!I$6:I$35,$D43)+COUNTIF('MS-Chieu'!I$6:I$35,$D43))&gt;0,O$6&amp;" ("&amp;TEXT(COUNTIF('MS-Sang'!I$6:I$35,$D43)+COUNTIF('MS-Chieu'!I$6:I$35,$D43),"0")&amp;"), ","")</f>
        <v/>
      </c>
      <c r="P43" s="247" t="str">
        <f>IF((COUNTIF('MS-Sang'!J$6:J$35,$D43)+COUNTIF('MS-Chieu'!J$6:J$35,$D43))&gt;0,P$6&amp;" ("&amp;TEXT(COUNTIF('MS-Sang'!J$6:J$35,$D43)+COUNTIF('MS-Chieu'!J$6:J$35,$D43),"0")&amp;"), ","")</f>
        <v/>
      </c>
      <c r="Q43" s="247" t="str">
        <f>IF((COUNTIF('MS-Sang'!K$6:K$35,$D43)+COUNTIF('MS-Chieu'!K$6:K$35,$D43))&gt;0,Q$6&amp;" ("&amp;TEXT(COUNTIF('MS-Sang'!K$6:K$35,$D43)+COUNTIF('MS-Chieu'!K$6:K$35,$D43),"0")&amp;"), ","")</f>
        <v/>
      </c>
      <c r="R43" s="247" t="str">
        <f>IF((COUNTIF('MS-Sang'!L$6:L$35,$D43)+COUNTIF('MS-Chieu'!L$6:L$35,$D43))&gt;0,R$6&amp;" ("&amp;TEXT(COUNTIF('MS-Sang'!L$6:L$35,$D43)+COUNTIF('MS-Chieu'!L$6:L$35,$D43),"0")&amp;"), ","")</f>
        <v xml:space="preserve">10A10 (2), </v>
      </c>
      <c r="S43" s="247" t="str">
        <f>IF((COUNTIF('MS-Sang'!M$6:M$35,$D43)+COUNTIF('MS-Chieu'!M$6:M$35,$D43))&gt;0,S$6&amp;" ("&amp;TEXT(COUNTIF('MS-Sang'!M$6:M$35,$D43)+COUNTIF('MS-Chieu'!M$6:M$35,$D43),"0")&amp;"), ","")</f>
        <v/>
      </c>
      <c r="T43" s="247" t="str">
        <f>IF((COUNTIF('MS-Sang'!N$6:N$35,$D43)+COUNTIF('MS-Chieu'!N$6:N$35,$D43))&gt;0,T$6&amp;" ("&amp;TEXT(COUNTIF('MS-Sang'!N$6:N$35,$D43)+COUNTIF('MS-Chieu'!N$6:N$35,$D43),"0")&amp;"), ","")</f>
        <v xml:space="preserve">11A1 (1), </v>
      </c>
      <c r="U43" s="247" t="str">
        <f>IF((COUNTIF('MS-Sang'!O$6:O$35,$D43)+COUNTIF('MS-Chieu'!O$6:O$35,$D43))&gt;0,U$6&amp;" ("&amp;TEXT(COUNTIF('MS-Sang'!O$6:O$35,$D43)+COUNTIF('MS-Chieu'!O$6:O$35,$D43),"0")&amp;"), ","")</f>
        <v xml:space="preserve">11A2 (1), </v>
      </c>
      <c r="V43" s="247" t="str">
        <f>IF((COUNTIF('MS-Sang'!P$6:P$35,$D43)+COUNTIF('MS-Chieu'!P$6:P$35,$D43))&gt;0,V$6&amp;" ("&amp;TEXT(COUNTIF('MS-Sang'!P$6:P$35,$D43)+COUNTIF('MS-Chieu'!P$6:P$35,$D43),"0")&amp;"), ","")</f>
        <v xml:space="preserve">11A3 (1), </v>
      </c>
      <c r="W43" s="247" t="str">
        <f>IF((COUNTIF('MS-Sang'!Q$6:Q$35,$D43)+COUNTIF('MS-Chieu'!Q$6:Q$35,$D43))&gt;0,W$6&amp;" ("&amp;TEXT(COUNTIF('MS-Sang'!Q$6:Q$35,$D43)+COUNTIF('MS-Chieu'!Q$6:Q$35,$D43),"0")&amp;"), ","")</f>
        <v xml:space="preserve">11A4 (2), </v>
      </c>
      <c r="X43" s="247" t="str">
        <f>IF((COUNTIF('MS-Sang'!R$6:R$35,$D43)+COUNTIF('MS-Chieu'!R$6:R$35,$D43))&gt;0,X$6&amp;" ("&amp;TEXT(COUNTIF('MS-Sang'!R$6:R$35,$D43)+COUNTIF('MS-Chieu'!R$6:R$35,$D43),"0")&amp;"), ","")</f>
        <v/>
      </c>
      <c r="Y43" s="247" t="str">
        <f>IF((COUNTIF('MS-Sang'!S$6:S$35,$D43)+COUNTIF('MS-Chieu'!S$6:S$35,$D43))&gt;0,Y$6&amp;" ("&amp;TEXT(COUNTIF('MS-Sang'!S$6:S$35,$D43)+COUNTIF('MS-Chieu'!S$6:S$35,$D43),"0")&amp;"), ","")</f>
        <v xml:space="preserve">11A6 (1), </v>
      </c>
      <c r="Z43" s="247" t="str">
        <f>IF((COUNTIF('MS-Sang'!T$6:T$35,$D43)+COUNTIF('MS-Chieu'!T$6:T$35,$D43))&gt;0,Z$6&amp;" ("&amp;TEXT(COUNTIF('MS-Sang'!T$6:T$35,$D43)+COUNTIF('MS-Chieu'!T$6:T$35,$D43),"0")&amp;"), ","")</f>
        <v/>
      </c>
      <c r="AA43" s="247" t="str">
        <f>IF((COUNTIF('MS-Sang'!U$6:U$35,$D43)+COUNTIF('MS-Chieu'!U$6:U$35,$D43))&gt;0,AA$6&amp;" ("&amp;TEXT(COUNTIF('MS-Sang'!U$6:U$35,$D43)+COUNTIF('MS-Chieu'!U$6:U$35,$D43),"0")&amp;"), ","")</f>
        <v xml:space="preserve">11A8 (1), </v>
      </c>
      <c r="AB43" s="247" t="str">
        <f>IF((COUNTIF('MS-Sang'!V$6:V$35,$D43)+COUNTIF('MS-Chieu'!V$6:V$35,$D43))&gt;0,AB$6&amp;" ("&amp;TEXT(COUNTIF('MS-Sang'!V$6:V$35,$D43)+COUNTIF('MS-Chieu'!V$6:V$35,$D43),"0")&amp;"), ","")</f>
        <v/>
      </c>
      <c r="AC43" s="247" t="str">
        <f>IF((COUNTIF('MS-Sang'!W$6:W$35,$D43)+COUNTIF('MS-Chieu'!W$6:W$35,$D43))&gt;0,AC$6&amp;" ("&amp;TEXT(COUNTIF('MS-Sang'!W$6:W$35,$D43)+COUNTIF('MS-Chieu'!W$6:W$35,$D43),"0")&amp;"), ","")</f>
        <v/>
      </c>
      <c r="AD43" s="247" t="str">
        <f>IF((COUNTIF('MS-Sang'!X$6:X$35,$D43)+COUNTIF('MS-Chieu'!X$6:X$35,$D43))&gt;0,AD$6&amp;" ("&amp;TEXT(COUNTIF('MS-Sang'!X$6:X$35,$D43)+COUNTIF('MS-Chieu'!X$6:X$35,$D43),"0")&amp;"), ","")</f>
        <v/>
      </c>
      <c r="AE43" s="247" t="str">
        <f>IF((COUNTIF('MS-Sang'!Y$6:Y$35,$D43)+COUNTIF('MS-Chieu'!Y$6:Y$35,$D43))&gt;0,AE$6&amp;" ("&amp;TEXT(COUNTIF('MS-Sang'!Y$6:Y$35,$D43)+COUNTIF('MS-Chieu'!Y$6:Y$35,$D43),"0")&amp;"), ","")</f>
        <v/>
      </c>
      <c r="AF43" s="247" t="str">
        <f>IF((COUNTIF('MS-Sang'!Z$6:Z$35,$D43)+COUNTIF('MS-Chieu'!Z$6:Z$35,$D43))&gt;0,AF$6&amp;" ("&amp;TEXT(COUNTIF('MS-Sang'!Z$6:Z$35,$D43)+COUNTIF('MS-Chieu'!Z$6:Z$35,$D43),"0")&amp;"), ","")</f>
        <v/>
      </c>
      <c r="AG43" s="247" t="str">
        <f>IF((COUNTIF('MS-Sang'!AA$6:AA$35,$D43)+COUNTIF('MS-Chieu'!AA$6:AA$35,$D43))&gt;0,AG$6&amp;" ("&amp;TEXT(COUNTIF('MS-Sang'!AA$6:AA$35,$D43)+COUNTIF('MS-Chieu'!AA$6:AA$35,$D43),"0")&amp;"), ","")</f>
        <v/>
      </c>
      <c r="AH43" s="247" t="str">
        <f>IF((COUNTIF('MS-Sang'!AB$6:AB$35,$D43)+COUNTIF('MS-Chieu'!AB$6:AB$35,$D43))&gt;0,AH$6&amp;" ("&amp;TEXT(COUNTIF('MS-Sang'!AB$6:AB$35,$D43)+COUNTIF('MS-Chieu'!AB$6:AB$35,$D43),"0")&amp;"), ","")</f>
        <v/>
      </c>
      <c r="AI43" s="247" t="str">
        <f>IF((COUNTIF('MS-Sang'!AC$6:AC$35,$D43)+COUNTIF('MS-Chieu'!AC$6:AC$35,$D43))&gt;0,AI$6&amp;" ("&amp;TEXT(COUNTIF('MS-Sang'!AC$6:AC$35,$D43)+COUNTIF('MS-Chieu'!AC$6:AC$35,$D43),"0")&amp;"), ","")</f>
        <v/>
      </c>
      <c r="AJ43" s="247" t="str">
        <f>IF((COUNTIF('MS-Sang'!AD$6:AD$35,$D43)+COUNTIF('MS-Chieu'!AD$6:AD$35,$D43))&gt;0,AJ$6&amp;" ("&amp;TEXT(COUNTIF('MS-Sang'!AD$6:AD$35,$D43)+COUNTIF('MS-Chieu'!AD$6:AD$35,$D43),"0")&amp;"), ","")</f>
        <v/>
      </c>
      <c r="AK43" s="247" t="str">
        <f>IF((COUNTIF('MS-Sang'!AE$6:AE$35,$D43)+COUNTIF('MS-Chieu'!AE$6:AE$35,$D43))&gt;0,AK$6&amp;" ("&amp;TEXT(COUNTIF('MS-Sang'!AE$6:AE$35,$D43)+COUNTIF('MS-Chieu'!AE$6:AE$35,$D43),"0")&amp;"), ","")</f>
        <v/>
      </c>
      <c r="AL43" s="247" t="str">
        <f>IF((COUNTIF('MS-Sang'!AF$6:AF$35,$D43)+COUNTIF('MS-Chieu'!AF$6:AF$35,$D43))&gt;0,AL$6&amp;" ("&amp;TEXT(COUNTIF('MS-Sang'!AF$6:AF$35,$D43)+COUNTIF('MS-Chieu'!AF$6:AF$35,$D43),"0")&amp;"), ","")</f>
        <v/>
      </c>
      <c r="AM43" s="247" t="str">
        <f>IF((COUNTIF('MS-Sang'!AG$6:AG$35,$D43)+COUNTIF('MS-Chieu'!AG$6:AG$35,$D43))&gt;0,AM$6&amp;" ("&amp;TEXT(COUNTIF('MS-Sang'!AG$6:AG$35,$D43)+COUNTIF('MS-Chieu'!AG$6:AG$35,$D43),"0")&amp;"), ","")</f>
        <v/>
      </c>
      <c r="AN43" s="247" t="str">
        <f>IF((COUNTIF('MS-Sang'!AH$6:AH$35,$D43)+COUNTIF('MS-Chieu'!AH$6:AH$35,$D43))&gt;0,AN$6&amp;" ("&amp;TEXT(COUNTIF('MS-Sang'!AH$6:AH$35,$D43)+COUNTIF('MS-Chieu'!AH$6:AH$35,$D43),"0")&amp;"), ","")</f>
        <v/>
      </c>
      <c r="AO43" s="247" t="str">
        <f>IF((COUNTIF('MS-Sang'!AI$6:AI$35,$D43)+COUNTIF('MS-Chieu'!AI$6:AI$35,$D43))&gt;0,AO$6&amp;" ("&amp;TEXT(COUNTIF('MS-Sang'!AI$6:AI$35,$D43)+COUNTIF('MS-Chieu'!AI$6:AI$35,$D43),"0")&amp;"), ","")</f>
        <v/>
      </c>
      <c r="AP43" s="247" t="str">
        <f>IF((COUNTIF('MS-Sang'!AJ$6:AJ$35,$D43)+COUNTIF('MS-Chieu'!AJ$6:AJ$35,$D43))&gt;0,AP$6&amp;" ("&amp;TEXT(COUNTIF('MS-Sang'!AJ$6:AJ$35,$D43)+COUNTIF('MS-Chieu'!AJ$6:AJ$35,$D43),"0")&amp;"), ","")</f>
        <v/>
      </c>
      <c r="AQ43" s="247" t="str">
        <f>IF((COUNTIF('MS-Sang'!AK$6:AK$35,$D43)+COUNTIF('MS-Chieu'!AK$6:AK$35,$D43))&gt;0,AQ$6&amp;" ("&amp;TEXT(COUNTIF('MS-Sang'!AK$6:AK$35,$D43)+COUNTIF('MS-Chieu'!AK$6:AK$35,$D43),"0")&amp;"), ","")</f>
        <v/>
      </c>
      <c r="AR43" s="247" t="str">
        <f>IF((COUNTIF('MS-Sang'!AL$6:AL$35,$D43)+COUNTIF('MS-Chieu'!AL$6:AL$35,$D43))&gt;0,AR$6&amp;" ("&amp;TEXT(COUNTIF('MS-Sang'!AL$6:AL$35,$D43)+COUNTIF('MS-Chieu'!AL$6:AL$35,$D43),"0")&amp;"), ","")</f>
        <v/>
      </c>
      <c r="AS43" s="247" t="str">
        <f>IF((COUNTIF('MS-Sang'!AM$6:AM$35,$D43)+COUNTIF('MS-Chieu'!AM$6:AM$35,$D43))&gt;0,AS$6&amp;" ("&amp;TEXT(COUNTIF('MS-Sang'!AM$6:AM$35,$D43)+COUNTIF('MS-Chieu'!AM$6:AM$35,$D43),"0")&amp;"), ","")</f>
        <v/>
      </c>
    </row>
    <row r="44" spans="1:45" s="231" customFormat="1" ht="31.5" x14ac:dyDescent="0.2">
      <c r="A44" s="245">
        <f t="shared" si="0"/>
        <v>37</v>
      </c>
      <c r="B44" s="246" t="str">
        <f>'MS1'!L38</f>
        <v>Nguyễn Thị Hồng Loan</v>
      </c>
      <c r="C44" s="246" t="str">
        <f>'MS1'!E38</f>
        <v>Sử</v>
      </c>
      <c r="D44" s="240" t="str">
        <f>'MS1'!B38</f>
        <v>S4</v>
      </c>
      <c r="E44" s="246" t="str">
        <f>'MS1'!N38</f>
        <v/>
      </c>
      <c r="F44" s="247" t="str">
        <f t="shared" si="1"/>
        <v xml:space="preserve">10A3 (2), 10A7 (3), 10A8 (3), 10A9 (3), 10A11 (2), 12A5 (2), 12A6 (3), 12A7 (3), </v>
      </c>
      <c r="G44" s="248">
        <f>COUNTIF('MS-Sang'!$C$6:$AI$35,PCGD!$D44)+COUNTIF('MS-Chieu'!$C$6:$AI$35,PCGD!$D44)</f>
        <v>21</v>
      </c>
      <c r="H44" s="247" t="str">
        <f t="shared" si="2"/>
        <v xml:space="preserve">12A5 (2), 12A6 (3), 12A7 (3), </v>
      </c>
      <c r="I44" s="247" t="str">
        <f>IF((COUNTIF('MS-Sang'!C$6:C$35,$D44)+COUNTIF('MS-Chieu'!C$6:C$35,$D44))&gt;0,I$6&amp;" ("&amp;TEXT(COUNTIF('MS-Sang'!C$6:C$35,$D44)+COUNTIF('MS-Chieu'!C$6:C$35,$D44),"0")&amp;"), ","")</f>
        <v/>
      </c>
      <c r="J44" s="247" t="str">
        <f>IF((COUNTIF('MS-Sang'!D$6:D$35,$D44)+COUNTIF('MS-Chieu'!D$6:D$35,$D44))&gt;0,J$6&amp;" ("&amp;TEXT(COUNTIF('MS-Sang'!D$6:D$35,$D44)+COUNTIF('MS-Chieu'!D$6:D$35,$D44),"0")&amp;"), ","")</f>
        <v/>
      </c>
      <c r="K44" s="247" t="str">
        <f>IF((COUNTIF('MS-Sang'!E$6:E$35,$D44)+COUNTIF('MS-Chieu'!E$6:E$35,$D44))&gt;0,K$6&amp;" ("&amp;TEXT(COUNTIF('MS-Sang'!E$6:E$35,$D44)+COUNTIF('MS-Chieu'!E$6:E$35,$D44),"0")&amp;"), ","")</f>
        <v xml:space="preserve">10A3 (2), </v>
      </c>
      <c r="L44" s="247" t="str">
        <f>IF((COUNTIF('MS-Sang'!F$6:F$35,$D44)+COUNTIF('MS-Chieu'!F$6:F$35,$D44))&gt;0,L$6&amp;" ("&amp;TEXT(COUNTIF('MS-Sang'!F$6:F$35,$D44)+COUNTIF('MS-Chieu'!F$6:F$35,$D44),"0")&amp;"), ","")</f>
        <v/>
      </c>
      <c r="M44" s="247" t="str">
        <f>IF((COUNTIF('MS-Sang'!G$6:G$35,$D44)+COUNTIF('MS-Chieu'!G$6:G$35,$D44))&gt;0,M$6&amp;" ("&amp;TEXT(COUNTIF('MS-Sang'!G$6:G$35,$D44)+COUNTIF('MS-Chieu'!G$6:G$35,$D44),"0")&amp;"), ","")</f>
        <v/>
      </c>
      <c r="N44" s="247" t="str">
        <f>IF((COUNTIF('MS-Sang'!H$6:H$35,$D44)+COUNTIF('MS-Chieu'!H$6:H$35,$D44))&gt;0,N$6&amp;" ("&amp;TEXT(COUNTIF('MS-Sang'!H$6:H$35,$D44)+COUNTIF('MS-Chieu'!H$6:H$35,$D44),"0")&amp;"), ","")</f>
        <v/>
      </c>
      <c r="O44" s="247" t="str">
        <f>IF((COUNTIF('MS-Sang'!I$6:I$35,$D44)+COUNTIF('MS-Chieu'!I$6:I$35,$D44))&gt;0,O$6&amp;" ("&amp;TEXT(COUNTIF('MS-Sang'!I$6:I$35,$D44)+COUNTIF('MS-Chieu'!I$6:I$35,$D44),"0")&amp;"), ","")</f>
        <v xml:space="preserve">10A7 (3), </v>
      </c>
      <c r="P44" s="247" t="str">
        <f>IF((COUNTIF('MS-Sang'!J$6:J$35,$D44)+COUNTIF('MS-Chieu'!J$6:J$35,$D44))&gt;0,P$6&amp;" ("&amp;TEXT(COUNTIF('MS-Sang'!J$6:J$35,$D44)+COUNTIF('MS-Chieu'!J$6:J$35,$D44),"0")&amp;"), ","")</f>
        <v xml:space="preserve">10A8 (3), </v>
      </c>
      <c r="Q44" s="247" t="str">
        <f>IF((COUNTIF('MS-Sang'!K$6:K$35,$D44)+COUNTIF('MS-Chieu'!K$6:K$35,$D44))&gt;0,Q$6&amp;" ("&amp;TEXT(COUNTIF('MS-Sang'!K$6:K$35,$D44)+COUNTIF('MS-Chieu'!K$6:K$35,$D44),"0")&amp;"), ","")</f>
        <v xml:space="preserve">10A9 (3), </v>
      </c>
      <c r="R44" s="247" t="str">
        <f>IF((COUNTIF('MS-Sang'!L$6:L$35,$D44)+COUNTIF('MS-Chieu'!L$6:L$35,$D44))&gt;0,R$6&amp;" ("&amp;TEXT(COUNTIF('MS-Sang'!L$6:L$35,$D44)+COUNTIF('MS-Chieu'!L$6:L$35,$D44),"0")&amp;"), ","")</f>
        <v/>
      </c>
      <c r="S44" s="247" t="str">
        <f>IF((COUNTIF('MS-Sang'!M$6:M$35,$D44)+COUNTIF('MS-Chieu'!M$6:M$35,$D44))&gt;0,S$6&amp;" ("&amp;TEXT(COUNTIF('MS-Sang'!M$6:M$35,$D44)+COUNTIF('MS-Chieu'!M$6:M$35,$D44),"0")&amp;"), ","")</f>
        <v xml:space="preserve">10A11 (2), </v>
      </c>
      <c r="T44" s="247" t="str">
        <f>IF((COUNTIF('MS-Sang'!N$6:N$35,$D44)+COUNTIF('MS-Chieu'!N$6:N$35,$D44))&gt;0,T$6&amp;" ("&amp;TEXT(COUNTIF('MS-Sang'!N$6:N$35,$D44)+COUNTIF('MS-Chieu'!N$6:N$35,$D44),"0")&amp;"), ","")</f>
        <v/>
      </c>
      <c r="U44" s="247" t="str">
        <f>IF((COUNTIF('MS-Sang'!O$6:O$35,$D44)+COUNTIF('MS-Chieu'!O$6:O$35,$D44))&gt;0,U$6&amp;" ("&amp;TEXT(COUNTIF('MS-Sang'!O$6:O$35,$D44)+COUNTIF('MS-Chieu'!O$6:O$35,$D44),"0")&amp;"), ","")</f>
        <v/>
      </c>
      <c r="V44" s="247" t="str">
        <f>IF((COUNTIF('MS-Sang'!P$6:P$35,$D44)+COUNTIF('MS-Chieu'!P$6:P$35,$D44))&gt;0,V$6&amp;" ("&amp;TEXT(COUNTIF('MS-Sang'!P$6:P$35,$D44)+COUNTIF('MS-Chieu'!P$6:P$35,$D44),"0")&amp;"), ","")</f>
        <v/>
      </c>
      <c r="W44" s="247" t="str">
        <f>IF((COUNTIF('MS-Sang'!Q$6:Q$35,$D44)+COUNTIF('MS-Chieu'!Q$6:Q$35,$D44))&gt;0,W$6&amp;" ("&amp;TEXT(COUNTIF('MS-Sang'!Q$6:Q$35,$D44)+COUNTIF('MS-Chieu'!Q$6:Q$35,$D44),"0")&amp;"), ","")</f>
        <v/>
      </c>
      <c r="X44" s="247" t="str">
        <f>IF((COUNTIF('MS-Sang'!R$6:R$35,$D44)+COUNTIF('MS-Chieu'!R$6:R$35,$D44))&gt;0,X$6&amp;" ("&amp;TEXT(COUNTIF('MS-Sang'!R$6:R$35,$D44)+COUNTIF('MS-Chieu'!R$6:R$35,$D44),"0")&amp;"), ","")</f>
        <v/>
      </c>
      <c r="Y44" s="247" t="str">
        <f>IF((COUNTIF('MS-Sang'!S$6:S$35,$D44)+COUNTIF('MS-Chieu'!S$6:S$35,$D44))&gt;0,Y$6&amp;" ("&amp;TEXT(COUNTIF('MS-Sang'!S$6:S$35,$D44)+COUNTIF('MS-Chieu'!S$6:S$35,$D44),"0")&amp;"), ","")</f>
        <v/>
      </c>
      <c r="Z44" s="247" t="str">
        <f>IF((COUNTIF('MS-Sang'!T$6:T$35,$D44)+COUNTIF('MS-Chieu'!T$6:T$35,$D44))&gt;0,Z$6&amp;" ("&amp;TEXT(COUNTIF('MS-Sang'!T$6:T$35,$D44)+COUNTIF('MS-Chieu'!T$6:T$35,$D44),"0")&amp;"), ","")</f>
        <v/>
      </c>
      <c r="AA44" s="247" t="str">
        <f>IF((COUNTIF('MS-Sang'!U$6:U$35,$D44)+COUNTIF('MS-Chieu'!U$6:U$35,$D44))&gt;0,AA$6&amp;" ("&amp;TEXT(COUNTIF('MS-Sang'!U$6:U$35,$D44)+COUNTIF('MS-Chieu'!U$6:U$35,$D44),"0")&amp;"), ","")</f>
        <v/>
      </c>
      <c r="AB44" s="247" t="str">
        <f>IF((COUNTIF('MS-Sang'!V$6:V$35,$D44)+COUNTIF('MS-Chieu'!V$6:V$35,$D44))&gt;0,AB$6&amp;" ("&amp;TEXT(COUNTIF('MS-Sang'!V$6:V$35,$D44)+COUNTIF('MS-Chieu'!V$6:V$35,$D44),"0")&amp;"), ","")</f>
        <v/>
      </c>
      <c r="AC44" s="247" t="str">
        <f>IF((COUNTIF('MS-Sang'!W$6:W$35,$D44)+COUNTIF('MS-Chieu'!W$6:W$35,$D44))&gt;0,AC$6&amp;" ("&amp;TEXT(COUNTIF('MS-Sang'!W$6:W$35,$D44)+COUNTIF('MS-Chieu'!W$6:W$35,$D44),"0")&amp;"), ","")</f>
        <v/>
      </c>
      <c r="AD44" s="247" t="str">
        <f>IF((COUNTIF('MS-Sang'!X$6:X$35,$D44)+COUNTIF('MS-Chieu'!X$6:X$35,$D44))&gt;0,AD$6&amp;" ("&amp;TEXT(COUNTIF('MS-Sang'!X$6:X$35,$D44)+COUNTIF('MS-Chieu'!X$6:X$35,$D44),"0")&amp;"), ","")</f>
        <v/>
      </c>
      <c r="AE44" s="247" t="str">
        <f>IF((COUNTIF('MS-Sang'!Y$6:Y$35,$D44)+COUNTIF('MS-Chieu'!Y$6:Y$35,$D44))&gt;0,AE$6&amp;" ("&amp;TEXT(COUNTIF('MS-Sang'!Y$6:Y$35,$D44)+COUNTIF('MS-Chieu'!Y$6:Y$35,$D44),"0")&amp;"), ","")</f>
        <v/>
      </c>
      <c r="AF44" s="247" t="str">
        <f>IF((COUNTIF('MS-Sang'!Z$6:Z$35,$D44)+COUNTIF('MS-Chieu'!Z$6:Z$35,$D44))&gt;0,AF$6&amp;" ("&amp;TEXT(COUNTIF('MS-Sang'!Z$6:Z$35,$D44)+COUNTIF('MS-Chieu'!Z$6:Z$35,$D44),"0")&amp;"), ","")</f>
        <v/>
      </c>
      <c r="AG44" s="247" t="str">
        <f>IF((COUNTIF('MS-Sang'!AA$6:AA$35,$D44)+COUNTIF('MS-Chieu'!AA$6:AA$35,$D44))&gt;0,AG$6&amp;" ("&amp;TEXT(COUNTIF('MS-Sang'!AA$6:AA$35,$D44)+COUNTIF('MS-Chieu'!AA$6:AA$35,$D44),"0")&amp;"), ","")</f>
        <v/>
      </c>
      <c r="AH44" s="247" t="str">
        <f>IF((COUNTIF('MS-Sang'!AB$6:AB$35,$D44)+COUNTIF('MS-Chieu'!AB$6:AB$35,$D44))&gt;0,AH$6&amp;" ("&amp;TEXT(COUNTIF('MS-Sang'!AB$6:AB$35,$D44)+COUNTIF('MS-Chieu'!AB$6:AB$35,$D44),"0")&amp;"), ","")</f>
        <v xml:space="preserve">12A5 (2), </v>
      </c>
      <c r="AI44" s="247" t="str">
        <f>IF((COUNTIF('MS-Sang'!AC$6:AC$35,$D44)+COUNTIF('MS-Chieu'!AC$6:AC$35,$D44))&gt;0,AI$6&amp;" ("&amp;TEXT(COUNTIF('MS-Sang'!AC$6:AC$35,$D44)+COUNTIF('MS-Chieu'!AC$6:AC$35,$D44),"0")&amp;"), ","")</f>
        <v xml:space="preserve">12A6 (3), </v>
      </c>
      <c r="AJ44" s="247" t="str">
        <f>IF((COUNTIF('MS-Sang'!AD$6:AD$35,$D44)+COUNTIF('MS-Chieu'!AD$6:AD$35,$D44))&gt;0,AJ$6&amp;" ("&amp;TEXT(COUNTIF('MS-Sang'!AD$6:AD$35,$D44)+COUNTIF('MS-Chieu'!AD$6:AD$35,$D44),"0")&amp;"), ","")</f>
        <v xml:space="preserve">12A7 (3), </v>
      </c>
      <c r="AK44" s="247" t="str">
        <f>IF((COUNTIF('MS-Sang'!AE$6:AE$35,$D44)+COUNTIF('MS-Chieu'!AE$6:AE$35,$D44))&gt;0,AK$6&amp;" ("&amp;TEXT(COUNTIF('MS-Sang'!AE$6:AE$35,$D44)+COUNTIF('MS-Chieu'!AE$6:AE$35,$D44),"0")&amp;"), ","")</f>
        <v/>
      </c>
      <c r="AL44" s="247" t="str">
        <f>IF((COUNTIF('MS-Sang'!AF$6:AF$35,$D44)+COUNTIF('MS-Chieu'!AF$6:AF$35,$D44))&gt;0,AL$6&amp;" ("&amp;TEXT(COUNTIF('MS-Sang'!AF$6:AF$35,$D44)+COUNTIF('MS-Chieu'!AF$6:AF$35,$D44),"0")&amp;"), ","")</f>
        <v/>
      </c>
      <c r="AM44" s="247" t="str">
        <f>IF((COUNTIF('MS-Sang'!AG$6:AG$35,$D44)+COUNTIF('MS-Chieu'!AG$6:AG$35,$D44))&gt;0,AM$6&amp;" ("&amp;TEXT(COUNTIF('MS-Sang'!AG$6:AG$35,$D44)+COUNTIF('MS-Chieu'!AG$6:AG$35,$D44),"0")&amp;"), ","")</f>
        <v/>
      </c>
      <c r="AN44" s="247" t="str">
        <f>IF((COUNTIF('MS-Sang'!AH$6:AH$35,$D44)+COUNTIF('MS-Chieu'!AH$6:AH$35,$D44))&gt;0,AN$6&amp;" ("&amp;TEXT(COUNTIF('MS-Sang'!AH$6:AH$35,$D44)+COUNTIF('MS-Chieu'!AH$6:AH$35,$D44),"0")&amp;"), ","")</f>
        <v/>
      </c>
      <c r="AO44" s="247" t="str">
        <f>IF((COUNTIF('MS-Sang'!AI$6:AI$35,$D44)+COUNTIF('MS-Chieu'!AI$6:AI$35,$D44))&gt;0,AO$6&amp;" ("&amp;TEXT(COUNTIF('MS-Sang'!AI$6:AI$35,$D44)+COUNTIF('MS-Chieu'!AI$6:AI$35,$D44),"0")&amp;"), ","")</f>
        <v/>
      </c>
      <c r="AP44" s="247" t="str">
        <f>IF((COUNTIF('MS-Sang'!AJ$6:AJ$35,$D44)+COUNTIF('MS-Chieu'!AJ$6:AJ$35,$D44))&gt;0,AP$6&amp;" ("&amp;TEXT(COUNTIF('MS-Sang'!AJ$6:AJ$35,$D44)+COUNTIF('MS-Chieu'!AJ$6:AJ$35,$D44),"0")&amp;"), ","")</f>
        <v/>
      </c>
      <c r="AQ44" s="247" t="str">
        <f>IF((COUNTIF('MS-Sang'!AK$6:AK$35,$D44)+COUNTIF('MS-Chieu'!AK$6:AK$35,$D44))&gt;0,AQ$6&amp;" ("&amp;TEXT(COUNTIF('MS-Sang'!AK$6:AK$35,$D44)+COUNTIF('MS-Chieu'!AK$6:AK$35,$D44),"0")&amp;"), ","")</f>
        <v/>
      </c>
      <c r="AR44" s="247" t="str">
        <f>IF((COUNTIF('MS-Sang'!AL$6:AL$35,$D44)+COUNTIF('MS-Chieu'!AL$6:AL$35,$D44))&gt;0,AR$6&amp;" ("&amp;TEXT(COUNTIF('MS-Sang'!AL$6:AL$35,$D44)+COUNTIF('MS-Chieu'!AL$6:AL$35,$D44),"0")&amp;"), ","")</f>
        <v/>
      </c>
      <c r="AS44" s="247" t="str">
        <f>IF((COUNTIF('MS-Sang'!AM$6:AM$35,$D44)+COUNTIF('MS-Chieu'!AM$6:AM$35,$D44))&gt;0,AS$6&amp;" ("&amp;TEXT(COUNTIF('MS-Sang'!AM$6:AM$35,$D44)+COUNTIF('MS-Chieu'!AM$6:AM$35,$D44),"0")&amp;"), ","")</f>
        <v/>
      </c>
    </row>
    <row r="45" spans="1:45" s="231" customFormat="1" ht="18.75" x14ac:dyDescent="0.2">
      <c r="A45" s="245">
        <f t="shared" si="0"/>
        <v>38</v>
      </c>
      <c r="B45" s="246" t="str">
        <f>'MS1'!L39</f>
        <v>Đỗ Minh Thành</v>
      </c>
      <c r="C45" s="246" t="str">
        <f>'MS1'!E39</f>
        <v>Sinh</v>
      </c>
      <c r="D45" s="240" t="str">
        <f>'MS1'!B39</f>
        <v>Si1</v>
      </c>
      <c r="E45" s="246" t="str">
        <f>'MS1'!N39</f>
        <v>12A4</v>
      </c>
      <c r="F45" s="247" t="str">
        <f t="shared" si="1"/>
        <v xml:space="preserve">10A3 (3), 10A4 (2), 12A4 (3), 12A5 (2), </v>
      </c>
      <c r="G45" s="248">
        <f>COUNTIF('MS-Sang'!$C$6:$AI$35,PCGD!$D45)+COUNTIF('MS-Chieu'!$C$6:$AI$35,PCGD!$D45)</f>
        <v>10</v>
      </c>
      <c r="H45" s="247" t="str">
        <f t="shared" si="2"/>
        <v xml:space="preserve">12A4 (3), 12A5 (2), </v>
      </c>
      <c r="I45" s="247" t="str">
        <f>IF((COUNTIF('MS-Sang'!C$6:C$35,$D45)+COUNTIF('MS-Chieu'!C$6:C$35,$D45))&gt;0,I$6&amp;" ("&amp;TEXT(COUNTIF('MS-Sang'!C$6:C$35,$D45)+COUNTIF('MS-Chieu'!C$6:C$35,$D45),"0")&amp;"), ","")</f>
        <v/>
      </c>
      <c r="J45" s="247" t="str">
        <f>IF((COUNTIF('MS-Sang'!D$6:D$35,$D45)+COUNTIF('MS-Chieu'!D$6:D$35,$D45))&gt;0,J$6&amp;" ("&amp;TEXT(COUNTIF('MS-Sang'!D$6:D$35,$D45)+COUNTIF('MS-Chieu'!D$6:D$35,$D45),"0")&amp;"), ","")</f>
        <v/>
      </c>
      <c r="K45" s="247" t="str">
        <f>IF((COUNTIF('MS-Sang'!E$6:E$35,$D45)+COUNTIF('MS-Chieu'!E$6:E$35,$D45))&gt;0,K$6&amp;" ("&amp;TEXT(COUNTIF('MS-Sang'!E$6:E$35,$D45)+COUNTIF('MS-Chieu'!E$6:E$35,$D45),"0")&amp;"), ","")</f>
        <v xml:space="preserve">10A3 (3), </v>
      </c>
      <c r="L45" s="247" t="str">
        <f>IF((COUNTIF('MS-Sang'!F$6:F$35,$D45)+COUNTIF('MS-Chieu'!F$6:F$35,$D45))&gt;0,L$6&amp;" ("&amp;TEXT(COUNTIF('MS-Sang'!F$6:F$35,$D45)+COUNTIF('MS-Chieu'!F$6:F$35,$D45),"0")&amp;"), ","")</f>
        <v xml:space="preserve">10A4 (2), </v>
      </c>
      <c r="M45" s="247" t="str">
        <f>IF((COUNTIF('MS-Sang'!G$6:G$35,$D45)+COUNTIF('MS-Chieu'!G$6:G$35,$D45))&gt;0,M$6&amp;" ("&amp;TEXT(COUNTIF('MS-Sang'!G$6:G$35,$D45)+COUNTIF('MS-Chieu'!G$6:G$35,$D45),"0")&amp;"), ","")</f>
        <v/>
      </c>
      <c r="N45" s="247" t="str">
        <f>IF((COUNTIF('MS-Sang'!H$6:H$35,$D45)+COUNTIF('MS-Chieu'!H$6:H$35,$D45))&gt;0,N$6&amp;" ("&amp;TEXT(COUNTIF('MS-Sang'!H$6:H$35,$D45)+COUNTIF('MS-Chieu'!H$6:H$35,$D45),"0")&amp;"), ","")</f>
        <v/>
      </c>
      <c r="O45" s="247" t="str">
        <f>IF((COUNTIF('MS-Sang'!I$6:I$35,$D45)+COUNTIF('MS-Chieu'!I$6:I$35,$D45))&gt;0,O$6&amp;" ("&amp;TEXT(COUNTIF('MS-Sang'!I$6:I$35,$D45)+COUNTIF('MS-Chieu'!I$6:I$35,$D45),"0")&amp;"), ","")</f>
        <v/>
      </c>
      <c r="P45" s="247" t="str">
        <f>IF((COUNTIF('MS-Sang'!J$6:J$35,$D45)+COUNTIF('MS-Chieu'!J$6:J$35,$D45))&gt;0,P$6&amp;" ("&amp;TEXT(COUNTIF('MS-Sang'!J$6:J$35,$D45)+COUNTIF('MS-Chieu'!J$6:J$35,$D45),"0")&amp;"), ","")</f>
        <v/>
      </c>
      <c r="Q45" s="247" t="str">
        <f>IF((COUNTIF('MS-Sang'!K$6:K$35,$D45)+COUNTIF('MS-Chieu'!K$6:K$35,$D45))&gt;0,Q$6&amp;" ("&amp;TEXT(COUNTIF('MS-Sang'!K$6:K$35,$D45)+COUNTIF('MS-Chieu'!K$6:K$35,$D45),"0")&amp;"), ","")</f>
        <v/>
      </c>
      <c r="R45" s="247" t="str">
        <f>IF((COUNTIF('MS-Sang'!L$6:L$35,$D45)+COUNTIF('MS-Chieu'!L$6:L$35,$D45))&gt;0,R$6&amp;" ("&amp;TEXT(COUNTIF('MS-Sang'!L$6:L$35,$D45)+COUNTIF('MS-Chieu'!L$6:L$35,$D45),"0")&amp;"), ","")</f>
        <v/>
      </c>
      <c r="S45" s="247" t="str">
        <f>IF((COUNTIF('MS-Sang'!M$6:M$35,$D45)+COUNTIF('MS-Chieu'!M$6:M$35,$D45))&gt;0,S$6&amp;" ("&amp;TEXT(COUNTIF('MS-Sang'!M$6:M$35,$D45)+COUNTIF('MS-Chieu'!M$6:M$35,$D45),"0")&amp;"), ","")</f>
        <v/>
      </c>
      <c r="T45" s="247" t="str">
        <f>IF((COUNTIF('MS-Sang'!N$6:N$35,$D45)+COUNTIF('MS-Chieu'!N$6:N$35,$D45))&gt;0,T$6&amp;" ("&amp;TEXT(COUNTIF('MS-Sang'!N$6:N$35,$D45)+COUNTIF('MS-Chieu'!N$6:N$35,$D45),"0")&amp;"), ","")</f>
        <v/>
      </c>
      <c r="U45" s="247" t="str">
        <f>IF((COUNTIF('MS-Sang'!O$6:O$35,$D45)+COUNTIF('MS-Chieu'!O$6:O$35,$D45))&gt;0,U$6&amp;" ("&amp;TEXT(COUNTIF('MS-Sang'!O$6:O$35,$D45)+COUNTIF('MS-Chieu'!O$6:O$35,$D45),"0")&amp;"), ","")</f>
        <v/>
      </c>
      <c r="V45" s="247" t="str">
        <f>IF((COUNTIF('MS-Sang'!P$6:P$35,$D45)+COUNTIF('MS-Chieu'!P$6:P$35,$D45))&gt;0,V$6&amp;" ("&amp;TEXT(COUNTIF('MS-Sang'!P$6:P$35,$D45)+COUNTIF('MS-Chieu'!P$6:P$35,$D45),"0")&amp;"), ","")</f>
        <v/>
      </c>
      <c r="W45" s="247" t="str">
        <f>IF((COUNTIF('MS-Sang'!Q$6:Q$35,$D45)+COUNTIF('MS-Chieu'!Q$6:Q$35,$D45))&gt;0,W$6&amp;" ("&amp;TEXT(COUNTIF('MS-Sang'!Q$6:Q$35,$D45)+COUNTIF('MS-Chieu'!Q$6:Q$35,$D45),"0")&amp;"), ","")</f>
        <v/>
      </c>
      <c r="X45" s="247" t="str">
        <f>IF((COUNTIF('MS-Sang'!R$6:R$35,$D45)+COUNTIF('MS-Chieu'!R$6:R$35,$D45))&gt;0,X$6&amp;" ("&amp;TEXT(COUNTIF('MS-Sang'!R$6:R$35,$D45)+COUNTIF('MS-Chieu'!R$6:R$35,$D45),"0")&amp;"), ","")</f>
        <v/>
      </c>
      <c r="Y45" s="247" t="str">
        <f>IF((COUNTIF('MS-Sang'!S$6:S$35,$D45)+COUNTIF('MS-Chieu'!S$6:S$35,$D45))&gt;0,Y$6&amp;" ("&amp;TEXT(COUNTIF('MS-Sang'!S$6:S$35,$D45)+COUNTIF('MS-Chieu'!S$6:S$35,$D45),"0")&amp;"), ","")</f>
        <v/>
      </c>
      <c r="Z45" s="247" t="str">
        <f>IF((COUNTIF('MS-Sang'!T$6:T$35,$D45)+COUNTIF('MS-Chieu'!T$6:T$35,$D45))&gt;0,Z$6&amp;" ("&amp;TEXT(COUNTIF('MS-Sang'!T$6:T$35,$D45)+COUNTIF('MS-Chieu'!T$6:T$35,$D45),"0")&amp;"), ","")</f>
        <v/>
      </c>
      <c r="AA45" s="247" t="str">
        <f>IF((COUNTIF('MS-Sang'!U$6:U$35,$D45)+COUNTIF('MS-Chieu'!U$6:U$35,$D45))&gt;0,AA$6&amp;" ("&amp;TEXT(COUNTIF('MS-Sang'!U$6:U$35,$D45)+COUNTIF('MS-Chieu'!U$6:U$35,$D45),"0")&amp;"), ","")</f>
        <v/>
      </c>
      <c r="AB45" s="247" t="str">
        <f>IF((COUNTIF('MS-Sang'!V$6:V$35,$D45)+COUNTIF('MS-Chieu'!V$6:V$35,$D45))&gt;0,AB$6&amp;" ("&amp;TEXT(COUNTIF('MS-Sang'!V$6:V$35,$D45)+COUNTIF('MS-Chieu'!V$6:V$35,$D45),"0")&amp;"), ","")</f>
        <v/>
      </c>
      <c r="AC45" s="247" t="str">
        <f>IF((COUNTIF('MS-Sang'!W$6:W$35,$D45)+COUNTIF('MS-Chieu'!W$6:W$35,$D45))&gt;0,AC$6&amp;" ("&amp;TEXT(COUNTIF('MS-Sang'!W$6:W$35,$D45)+COUNTIF('MS-Chieu'!W$6:W$35,$D45),"0")&amp;"), ","")</f>
        <v/>
      </c>
      <c r="AD45" s="247" t="str">
        <f>IF((COUNTIF('MS-Sang'!X$6:X$35,$D45)+COUNTIF('MS-Chieu'!X$6:X$35,$D45))&gt;0,AD$6&amp;" ("&amp;TEXT(COUNTIF('MS-Sang'!X$6:X$35,$D45)+COUNTIF('MS-Chieu'!X$6:X$35,$D45),"0")&amp;"), ","")</f>
        <v/>
      </c>
      <c r="AE45" s="247" t="str">
        <f>IF((COUNTIF('MS-Sang'!Y$6:Y$35,$D45)+COUNTIF('MS-Chieu'!Y$6:Y$35,$D45))&gt;0,AE$6&amp;" ("&amp;TEXT(COUNTIF('MS-Sang'!Y$6:Y$35,$D45)+COUNTIF('MS-Chieu'!Y$6:Y$35,$D45),"0")&amp;"), ","")</f>
        <v/>
      </c>
      <c r="AF45" s="247" t="str">
        <f>IF((COUNTIF('MS-Sang'!Z$6:Z$35,$D45)+COUNTIF('MS-Chieu'!Z$6:Z$35,$D45))&gt;0,AF$6&amp;" ("&amp;TEXT(COUNTIF('MS-Sang'!Z$6:Z$35,$D45)+COUNTIF('MS-Chieu'!Z$6:Z$35,$D45),"0")&amp;"), ","")</f>
        <v/>
      </c>
      <c r="AG45" s="247" t="str">
        <f>IF((COUNTIF('MS-Sang'!AA$6:AA$35,$D45)+COUNTIF('MS-Chieu'!AA$6:AA$35,$D45))&gt;0,AG$6&amp;" ("&amp;TEXT(COUNTIF('MS-Sang'!AA$6:AA$35,$D45)+COUNTIF('MS-Chieu'!AA$6:AA$35,$D45),"0")&amp;"), ","")</f>
        <v xml:space="preserve">12A4 (3), </v>
      </c>
      <c r="AH45" s="247" t="str">
        <f>IF((COUNTIF('MS-Sang'!AB$6:AB$35,$D45)+COUNTIF('MS-Chieu'!AB$6:AB$35,$D45))&gt;0,AH$6&amp;" ("&amp;TEXT(COUNTIF('MS-Sang'!AB$6:AB$35,$D45)+COUNTIF('MS-Chieu'!AB$6:AB$35,$D45),"0")&amp;"), ","")</f>
        <v xml:space="preserve">12A5 (2), </v>
      </c>
      <c r="AI45" s="247" t="str">
        <f>IF((COUNTIF('MS-Sang'!AC$6:AC$35,$D45)+COUNTIF('MS-Chieu'!AC$6:AC$35,$D45))&gt;0,AI$6&amp;" ("&amp;TEXT(COUNTIF('MS-Sang'!AC$6:AC$35,$D45)+COUNTIF('MS-Chieu'!AC$6:AC$35,$D45),"0")&amp;"), ","")</f>
        <v/>
      </c>
      <c r="AJ45" s="247" t="str">
        <f>IF((COUNTIF('MS-Sang'!AD$6:AD$35,$D45)+COUNTIF('MS-Chieu'!AD$6:AD$35,$D45))&gt;0,AJ$6&amp;" ("&amp;TEXT(COUNTIF('MS-Sang'!AD$6:AD$35,$D45)+COUNTIF('MS-Chieu'!AD$6:AD$35,$D45),"0")&amp;"), ","")</f>
        <v/>
      </c>
      <c r="AK45" s="247" t="str">
        <f>IF((COUNTIF('MS-Sang'!AE$6:AE$35,$D45)+COUNTIF('MS-Chieu'!AE$6:AE$35,$D45))&gt;0,AK$6&amp;" ("&amp;TEXT(COUNTIF('MS-Sang'!AE$6:AE$35,$D45)+COUNTIF('MS-Chieu'!AE$6:AE$35,$D45),"0")&amp;"), ","")</f>
        <v/>
      </c>
      <c r="AL45" s="247" t="str">
        <f>IF((COUNTIF('MS-Sang'!AF$6:AF$35,$D45)+COUNTIF('MS-Chieu'!AF$6:AF$35,$D45))&gt;0,AL$6&amp;" ("&amp;TEXT(COUNTIF('MS-Sang'!AF$6:AF$35,$D45)+COUNTIF('MS-Chieu'!AF$6:AF$35,$D45),"0")&amp;"), ","")</f>
        <v/>
      </c>
      <c r="AM45" s="247" t="str">
        <f>IF((COUNTIF('MS-Sang'!AG$6:AG$35,$D45)+COUNTIF('MS-Chieu'!AG$6:AG$35,$D45))&gt;0,AM$6&amp;" ("&amp;TEXT(COUNTIF('MS-Sang'!AG$6:AG$35,$D45)+COUNTIF('MS-Chieu'!AG$6:AG$35,$D45),"0")&amp;"), ","")</f>
        <v/>
      </c>
      <c r="AN45" s="247" t="str">
        <f>IF((COUNTIF('MS-Sang'!AH$6:AH$35,$D45)+COUNTIF('MS-Chieu'!AH$6:AH$35,$D45))&gt;0,AN$6&amp;" ("&amp;TEXT(COUNTIF('MS-Sang'!AH$6:AH$35,$D45)+COUNTIF('MS-Chieu'!AH$6:AH$35,$D45),"0")&amp;"), ","")</f>
        <v/>
      </c>
      <c r="AO45" s="247" t="str">
        <f>IF((COUNTIF('MS-Sang'!AI$6:AI$35,$D45)+COUNTIF('MS-Chieu'!AI$6:AI$35,$D45))&gt;0,AO$6&amp;" ("&amp;TEXT(COUNTIF('MS-Sang'!AI$6:AI$35,$D45)+COUNTIF('MS-Chieu'!AI$6:AI$35,$D45),"0")&amp;"), ","")</f>
        <v/>
      </c>
      <c r="AP45" s="247" t="str">
        <f>IF((COUNTIF('MS-Sang'!AJ$6:AJ$35,$D45)+COUNTIF('MS-Chieu'!AJ$6:AJ$35,$D45))&gt;0,AP$6&amp;" ("&amp;TEXT(COUNTIF('MS-Sang'!AJ$6:AJ$35,$D45)+COUNTIF('MS-Chieu'!AJ$6:AJ$35,$D45),"0")&amp;"), ","")</f>
        <v/>
      </c>
      <c r="AQ45" s="247" t="str">
        <f>IF((COUNTIF('MS-Sang'!AK$6:AK$35,$D45)+COUNTIF('MS-Chieu'!AK$6:AK$35,$D45))&gt;0,AQ$6&amp;" ("&amp;TEXT(COUNTIF('MS-Sang'!AK$6:AK$35,$D45)+COUNTIF('MS-Chieu'!AK$6:AK$35,$D45),"0")&amp;"), ","")</f>
        <v/>
      </c>
      <c r="AR45" s="247" t="str">
        <f>IF((COUNTIF('MS-Sang'!AL$6:AL$35,$D45)+COUNTIF('MS-Chieu'!AL$6:AL$35,$D45))&gt;0,AR$6&amp;" ("&amp;TEXT(COUNTIF('MS-Sang'!AL$6:AL$35,$D45)+COUNTIF('MS-Chieu'!AL$6:AL$35,$D45),"0")&amp;"), ","")</f>
        <v/>
      </c>
      <c r="AS45" s="247" t="str">
        <f>IF((COUNTIF('MS-Sang'!AM$6:AM$35,$D45)+COUNTIF('MS-Chieu'!AM$6:AM$35,$D45))&gt;0,AS$6&amp;" ("&amp;TEXT(COUNTIF('MS-Sang'!AM$6:AM$35,$D45)+COUNTIF('MS-Chieu'!AM$6:AM$35,$D45),"0")&amp;"), ","")</f>
        <v/>
      </c>
    </row>
    <row r="46" spans="1:45" s="231" customFormat="1" ht="18.75" x14ac:dyDescent="0.2">
      <c r="A46" s="245">
        <f t="shared" si="0"/>
        <v>39</v>
      </c>
      <c r="B46" s="246" t="str">
        <f>'MS1'!L40</f>
        <v>Phạm Thị Diệu Hường</v>
      </c>
      <c r="C46" s="246" t="str">
        <f>'MS1'!E40</f>
        <v>Sinh</v>
      </c>
      <c r="D46" s="240" t="str">
        <f>'MS1'!B40</f>
        <v>Si2</v>
      </c>
      <c r="E46" s="246" t="str">
        <f>'MS1'!N40</f>
        <v/>
      </c>
      <c r="F46" s="247" t="str">
        <f t="shared" si="1"/>
        <v/>
      </c>
      <c r="G46" s="248">
        <f>COUNTIF('MS-Sang'!$C$6:$AI$35,PCGD!$D46)+COUNTIF('MS-Chieu'!$C$6:$AI$35,PCGD!$D46)</f>
        <v>0</v>
      </c>
      <c r="H46" s="247" t="str">
        <f t="shared" si="2"/>
        <v/>
      </c>
      <c r="I46" s="247" t="str">
        <f>IF((COUNTIF('MS-Sang'!C$6:C$35,$D46)+COUNTIF('MS-Chieu'!C$6:C$35,$D46))&gt;0,I$6&amp;" ("&amp;TEXT(COUNTIF('MS-Sang'!C$6:C$35,$D46)+COUNTIF('MS-Chieu'!C$6:C$35,$D46),"0")&amp;"), ","")</f>
        <v/>
      </c>
      <c r="J46" s="247" t="str">
        <f>IF((COUNTIF('MS-Sang'!D$6:D$35,$D46)+COUNTIF('MS-Chieu'!D$6:D$35,$D46))&gt;0,J$6&amp;" ("&amp;TEXT(COUNTIF('MS-Sang'!D$6:D$35,$D46)+COUNTIF('MS-Chieu'!D$6:D$35,$D46),"0")&amp;"), ","")</f>
        <v/>
      </c>
      <c r="K46" s="247" t="str">
        <f>IF((COUNTIF('MS-Sang'!E$6:E$35,$D46)+COUNTIF('MS-Chieu'!E$6:E$35,$D46))&gt;0,K$6&amp;" ("&amp;TEXT(COUNTIF('MS-Sang'!E$6:E$35,$D46)+COUNTIF('MS-Chieu'!E$6:E$35,$D46),"0")&amp;"), ","")</f>
        <v/>
      </c>
      <c r="L46" s="247" t="str">
        <f>IF((COUNTIF('MS-Sang'!F$6:F$35,$D46)+COUNTIF('MS-Chieu'!F$6:F$35,$D46))&gt;0,L$6&amp;" ("&amp;TEXT(COUNTIF('MS-Sang'!F$6:F$35,$D46)+COUNTIF('MS-Chieu'!F$6:F$35,$D46),"0")&amp;"), ","")</f>
        <v/>
      </c>
      <c r="M46" s="247" t="str">
        <f>IF((COUNTIF('MS-Sang'!G$6:G$35,$D46)+COUNTIF('MS-Chieu'!G$6:G$35,$D46))&gt;0,M$6&amp;" ("&amp;TEXT(COUNTIF('MS-Sang'!G$6:G$35,$D46)+COUNTIF('MS-Chieu'!G$6:G$35,$D46),"0")&amp;"), ","")</f>
        <v/>
      </c>
      <c r="N46" s="247" t="str">
        <f>IF((COUNTIF('MS-Sang'!H$6:H$35,$D46)+COUNTIF('MS-Chieu'!H$6:H$35,$D46))&gt;0,N$6&amp;" ("&amp;TEXT(COUNTIF('MS-Sang'!H$6:H$35,$D46)+COUNTIF('MS-Chieu'!H$6:H$35,$D46),"0")&amp;"), ","")</f>
        <v/>
      </c>
      <c r="O46" s="247" t="str">
        <f>IF((COUNTIF('MS-Sang'!I$6:I$35,$D46)+COUNTIF('MS-Chieu'!I$6:I$35,$D46))&gt;0,O$6&amp;" ("&amp;TEXT(COUNTIF('MS-Sang'!I$6:I$35,$D46)+COUNTIF('MS-Chieu'!I$6:I$35,$D46),"0")&amp;"), ","")</f>
        <v/>
      </c>
      <c r="P46" s="247" t="str">
        <f>IF((COUNTIF('MS-Sang'!J$6:J$35,$D46)+COUNTIF('MS-Chieu'!J$6:J$35,$D46))&gt;0,P$6&amp;" ("&amp;TEXT(COUNTIF('MS-Sang'!J$6:J$35,$D46)+COUNTIF('MS-Chieu'!J$6:J$35,$D46),"0")&amp;"), ","")</f>
        <v/>
      </c>
      <c r="Q46" s="247" t="str">
        <f>IF((COUNTIF('MS-Sang'!K$6:K$35,$D46)+COUNTIF('MS-Chieu'!K$6:K$35,$D46))&gt;0,Q$6&amp;" ("&amp;TEXT(COUNTIF('MS-Sang'!K$6:K$35,$D46)+COUNTIF('MS-Chieu'!K$6:K$35,$D46),"0")&amp;"), ","")</f>
        <v/>
      </c>
      <c r="R46" s="247" t="str">
        <f>IF((COUNTIF('MS-Sang'!L$6:L$35,$D46)+COUNTIF('MS-Chieu'!L$6:L$35,$D46))&gt;0,R$6&amp;" ("&amp;TEXT(COUNTIF('MS-Sang'!L$6:L$35,$D46)+COUNTIF('MS-Chieu'!L$6:L$35,$D46),"0")&amp;"), ","")</f>
        <v/>
      </c>
      <c r="S46" s="247" t="str">
        <f>IF((COUNTIF('MS-Sang'!M$6:M$35,$D46)+COUNTIF('MS-Chieu'!M$6:M$35,$D46))&gt;0,S$6&amp;" ("&amp;TEXT(COUNTIF('MS-Sang'!M$6:M$35,$D46)+COUNTIF('MS-Chieu'!M$6:M$35,$D46),"0")&amp;"), ","")</f>
        <v/>
      </c>
      <c r="T46" s="247" t="str">
        <f>IF((COUNTIF('MS-Sang'!N$6:N$35,$D46)+COUNTIF('MS-Chieu'!N$6:N$35,$D46))&gt;0,T$6&amp;" ("&amp;TEXT(COUNTIF('MS-Sang'!N$6:N$35,$D46)+COUNTIF('MS-Chieu'!N$6:N$35,$D46),"0")&amp;"), ","")</f>
        <v/>
      </c>
      <c r="U46" s="247" t="str">
        <f>IF((COUNTIF('MS-Sang'!O$6:O$35,$D46)+COUNTIF('MS-Chieu'!O$6:O$35,$D46))&gt;0,U$6&amp;" ("&amp;TEXT(COUNTIF('MS-Sang'!O$6:O$35,$D46)+COUNTIF('MS-Chieu'!O$6:O$35,$D46),"0")&amp;"), ","")</f>
        <v/>
      </c>
      <c r="V46" s="247" t="str">
        <f>IF((COUNTIF('MS-Sang'!P$6:P$35,$D46)+COUNTIF('MS-Chieu'!P$6:P$35,$D46))&gt;0,V$6&amp;" ("&amp;TEXT(COUNTIF('MS-Sang'!P$6:P$35,$D46)+COUNTIF('MS-Chieu'!P$6:P$35,$D46),"0")&amp;"), ","")</f>
        <v/>
      </c>
      <c r="W46" s="247" t="str">
        <f>IF((COUNTIF('MS-Sang'!Q$6:Q$35,$D46)+COUNTIF('MS-Chieu'!Q$6:Q$35,$D46))&gt;0,W$6&amp;" ("&amp;TEXT(COUNTIF('MS-Sang'!Q$6:Q$35,$D46)+COUNTIF('MS-Chieu'!Q$6:Q$35,$D46),"0")&amp;"), ","")</f>
        <v/>
      </c>
      <c r="X46" s="247" t="str">
        <f>IF((COUNTIF('MS-Sang'!R$6:R$35,$D46)+COUNTIF('MS-Chieu'!R$6:R$35,$D46))&gt;0,X$6&amp;" ("&amp;TEXT(COUNTIF('MS-Sang'!R$6:R$35,$D46)+COUNTIF('MS-Chieu'!R$6:R$35,$D46),"0")&amp;"), ","")</f>
        <v/>
      </c>
      <c r="Y46" s="247" t="str">
        <f>IF((COUNTIF('MS-Sang'!S$6:S$35,$D46)+COUNTIF('MS-Chieu'!S$6:S$35,$D46))&gt;0,Y$6&amp;" ("&amp;TEXT(COUNTIF('MS-Sang'!S$6:S$35,$D46)+COUNTIF('MS-Chieu'!S$6:S$35,$D46),"0")&amp;"), ","")</f>
        <v/>
      </c>
      <c r="Z46" s="247" t="str">
        <f>IF((COUNTIF('MS-Sang'!T$6:T$35,$D46)+COUNTIF('MS-Chieu'!T$6:T$35,$D46))&gt;0,Z$6&amp;" ("&amp;TEXT(COUNTIF('MS-Sang'!T$6:T$35,$D46)+COUNTIF('MS-Chieu'!T$6:T$35,$D46),"0")&amp;"), ","")</f>
        <v/>
      </c>
      <c r="AA46" s="247" t="str">
        <f>IF((COUNTIF('MS-Sang'!U$6:U$35,$D46)+COUNTIF('MS-Chieu'!U$6:U$35,$D46))&gt;0,AA$6&amp;" ("&amp;TEXT(COUNTIF('MS-Sang'!U$6:U$35,$D46)+COUNTIF('MS-Chieu'!U$6:U$35,$D46),"0")&amp;"), ","")</f>
        <v/>
      </c>
      <c r="AB46" s="247" t="str">
        <f>IF((COUNTIF('MS-Sang'!V$6:V$35,$D46)+COUNTIF('MS-Chieu'!V$6:V$35,$D46))&gt;0,AB$6&amp;" ("&amp;TEXT(COUNTIF('MS-Sang'!V$6:V$35,$D46)+COUNTIF('MS-Chieu'!V$6:V$35,$D46),"0")&amp;"), ","")</f>
        <v/>
      </c>
      <c r="AC46" s="247" t="str">
        <f>IF((COUNTIF('MS-Sang'!W$6:W$35,$D46)+COUNTIF('MS-Chieu'!W$6:W$35,$D46))&gt;0,AC$6&amp;" ("&amp;TEXT(COUNTIF('MS-Sang'!W$6:W$35,$D46)+COUNTIF('MS-Chieu'!W$6:W$35,$D46),"0")&amp;"), ","")</f>
        <v/>
      </c>
      <c r="AD46" s="247" t="str">
        <f>IF((COUNTIF('MS-Sang'!X$6:X$35,$D46)+COUNTIF('MS-Chieu'!X$6:X$35,$D46))&gt;0,AD$6&amp;" ("&amp;TEXT(COUNTIF('MS-Sang'!X$6:X$35,$D46)+COUNTIF('MS-Chieu'!X$6:X$35,$D46),"0")&amp;"), ","")</f>
        <v/>
      </c>
      <c r="AE46" s="247" t="str">
        <f>IF((COUNTIF('MS-Sang'!Y$6:Y$35,$D46)+COUNTIF('MS-Chieu'!Y$6:Y$35,$D46))&gt;0,AE$6&amp;" ("&amp;TEXT(COUNTIF('MS-Sang'!Y$6:Y$35,$D46)+COUNTIF('MS-Chieu'!Y$6:Y$35,$D46),"0")&amp;"), ","")</f>
        <v/>
      </c>
      <c r="AF46" s="247" t="str">
        <f>IF((COUNTIF('MS-Sang'!Z$6:Z$35,$D46)+COUNTIF('MS-Chieu'!Z$6:Z$35,$D46))&gt;0,AF$6&amp;" ("&amp;TEXT(COUNTIF('MS-Sang'!Z$6:Z$35,$D46)+COUNTIF('MS-Chieu'!Z$6:Z$35,$D46),"0")&amp;"), ","")</f>
        <v/>
      </c>
      <c r="AG46" s="247" t="str">
        <f>IF((COUNTIF('MS-Sang'!AA$6:AA$35,$D46)+COUNTIF('MS-Chieu'!AA$6:AA$35,$D46))&gt;0,AG$6&amp;" ("&amp;TEXT(COUNTIF('MS-Sang'!AA$6:AA$35,$D46)+COUNTIF('MS-Chieu'!AA$6:AA$35,$D46),"0")&amp;"), ","")</f>
        <v/>
      </c>
      <c r="AH46" s="247" t="str">
        <f>IF((COUNTIF('MS-Sang'!AB$6:AB$35,$D46)+COUNTIF('MS-Chieu'!AB$6:AB$35,$D46))&gt;0,AH$6&amp;" ("&amp;TEXT(COUNTIF('MS-Sang'!AB$6:AB$35,$D46)+COUNTIF('MS-Chieu'!AB$6:AB$35,$D46),"0")&amp;"), ","")</f>
        <v/>
      </c>
      <c r="AI46" s="247" t="str">
        <f>IF((COUNTIF('MS-Sang'!AC$6:AC$35,$D46)+COUNTIF('MS-Chieu'!AC$6:AC$35,$D46))&gt;0,AI$6&amp;" ("&amp;TEXT(COUNTIF('MS-Sang'!AC$6:AC$35,$D46)+COUNTIF('MS-Chieu'!AC$6:AC$35,$D46),"0")&amp;"), ","")</f>
        <v/>
      </c>
      <c r="AJ46" s="247" t="str">
        <f>IF((COUNTIF('MS-Sang'!AD$6:AD$35,$D46)+COUNTIF('MS-Chieu'!AD$6:AD$35,$D46))&gt;0,AJ$6&amp;" ("&amp;TEXT(COUNTIF('MS-Sang'!AD$6:AD$35,$D46)+COUNTIF('MS-Chieu'!AD$6:AD$35,$D46),"0")&amp;"), ","")</f>
        <v/>
      </c>
      <c r="AK46" s="247" t="str">
        <f>IF((COUNTIF('MS-Sang'!AE$6:AE$35,$D46)+COUNTIF('MS-Chieu'!AE$6:AE$35,$D46))&gt;0,AK$6&amp;" ("&amp;TEXT(COUNTIF('MS-Sang'!AE$6:AE$35,$D46)+COUNTIF('MS-Chieu'!AE$6:AE$35,$D46),"0")&amp;"), ","")</f>
        <v/>
      </c>
      <c r="AL46" s="247" t="str">
        <f>IF((COUNTIF('MS-Sang'!AF$6:AF$35,$D46)+COUNTIF('MS-Chieu'!AF$6:AF$35,$D46))&gt;0,AL$6&amp;" ("&amp;TEXT(COUNTIF('MS-Sang'!AF$6:AF$35,$D46)+COUNTIF('MS-Chieu'!AF$6:AF$35,$D46),"0")&amp;"), ","")</f>
        <v/>
      </c>
      <c r="AM46" s="247" t="str">
        <f>IF((COUNTIF('MS-Sang'!AG$6:AG$35,$D46)+COUNTIF('MS-Chieu'!AG$6:AG$35,$D46))&gt;0,AM$6&amp;" ("&amp;TEXT(COUNTIF('MS-Sang'!AG$6:AG$35,$D46)+COUNTIF('MS-Chieu'!AG$6:AG$35,$D46),"0")&amp;"), ","")</f>
        <v/>
      </c>
      <c r="AN46" s="247" t="str">
        <f>IF((COUNTIF('MS-Sang'!AH$6:AH$35,$D46)+COUNTIF('MS-Chieu'!AH$6:AH$35,$D46))&gt;0,AN$6&amp;" ("&amp;TEXT(COUNTIF('MS-Sang'!AH$6:AH$35,$D46)+COUNTIF('MS-Chieu'!AH$6:AH$35,$D46),"0")&amp;"), ","")</f>
        <v/>
      </c>
      <c r="AO46" s="247" t="str">
        <f>IF((COUNTIF('MS-Sang'!AI$6:AI$35,$D46)+COUNTIF('MS-Chieu'!AI$6:AI$35,$D46))&gt;0,AO$6&amp;" ("&amp;TEXT(COUNTIF('MS-Sang'!AI$6:AI$35,$D46)+COUNTIF('MS-Chieu'!AI$6:AI$35,$D46),"0")&amp;"), ","")</f>
        <v/>
      </c>
      <c r="AP46" s="247" t="str">
        <f>IF((COUNTIF('MS-Sang'!AJ$6:AJ$35,$D46)+COUNTIF('MS-Chieu'!AJ$6:AJ$35,$D46))&gt;0,AP$6&amp;" ("&amp;TEXT(COUNTIF('MS-Sang'!AJ$6:AJ$35,$D46)+COUNTIF('MS-Chieu'!AJ$6:AJ$35,$D46),"0")&amp;"), ","")</f>
        <v/>
      </c>
      <c r="AQ46" s="247" t="str">
        <f>IF((COUNTIF('MS-Sang'!AK$6:AK$35,$D46)+COUNTIF('MS-Chieu'!AK$6:AK$35,$D46))&gt;0,AQ$6&amp;" ("&amp;TEXT(COUNTIF('MS-Sang'!AK$6:AK$35,$D46)+COUNTIF('MS-Chieu'!AK$6:AK$35,$D46),"0")&amp;"), ","")</f>
        <v/>
      </c>
      <c r="AR46" s="247" t="str">
        <f>IF((COUNTIF('MS-Sang'!AL$6:AL$35,$D46)+COUNTIF('MS-Chieu'!AL$6:AL$35,$D46))&gt;0,AR$6&amp;" ("&amp;TEXT(COUNTIF('MS-Sang'!AL$6:AL$35,$D46)+COUNTIF('MS-Chieu'!AL$6:AL$35,$D46),"0")&amp;"), ","")</f>
        <v/>
      </c>
      <c r="AS46" s="247" t="str">
        <f>IF((COUNTIF('MS-Sang'!AM$6:AM$35,$D46)+COUNTIF('MS-Chieu'!AM$6:AM$35,$D46))&gt;0,AS$6&amp;" ("&amp;TEXT(COUNTIF('MS-Sang'!AM$6:AM$35,$D46)+COUNTIF('MS-Chieu'!AM$6:AM$35,$D46),"0")&amp;"), ","")</f>
        <v/>
      </c>
    </row>
    <row r="47" spans="1:45" s="231" customFormat="1" ht="31.5" x14ac:dyDescent="0.2">
      <c r="A47" s="245">
        <f t="shared" si="0"/>
        <v>40</v>
      </c>
      <c r="B47" s="246" t="str">
        <f>'MS1'!L41</f>
        <v>Dương Thị Phương Yên</v>
      </c>
      <c r="C47" s="246" t="str">
        <f>'MS1'!E41</f>
        <v>Sinh</v>
      </c>
      <c r="D47" s="240" t="str">
        <f>'MS1'!B41</f>
        <v>Si3</v>
      </c>
      <c r="E47" s="246" t="str">
        <f>'MS1'!N41</f>
        <v>11A3</v>
      </c>
      <c r="F47" s="247" t="str">
        <f t="shared" si="1"/>
        <v xml:space="preserve">11A1 (2), 11A2 (1), 11A3 (2), 11A4 (1), 11A5 (2), 11A7 (1), 12A6 (1), 12A9 (1), </v>
      </c>
      <c r="G47" s="248">
        <f>COUNTIF('MS-Sang'!$C$6:$AI$35,PCGD!$D47)+COUNTIF('MS-Chieu'!$C$6:$AI$35,PCGD!$D47)</f>
        <v>11</v>
      </c>
      <c r="H47" s="247" t="str">
        <f t="shared" si="2"/>
        <v xml:space="preserve">11A5 (2), 11A7 (1), 12A6 (1), 12A9 (1), </v>
      </c>
      <c r="I47" s="247" t="str">
        <f>IF((COUNTIF('MS-Sang'!C$6:C$35,$D47)+COUNTIF('MS-Chieu'!C$6:C$35,$D47))&gt;0,I$6&amp;" ("&amp;TEXT(COUNTIF('MS-Sang'!C$6:C$35,$D47)+COUNTIF('MS-Chieu'!C$6:C$35,$D47),"0")&amp;"), ","")</f>
        <v/>
      </c>
      <c r="J47" s="247" t="str">
        <f>IF((COUNTIF('MS-Sang'!D$6:D$35,$D47)+COUNTIF('MS-Chieu'!D$6:D$35,$D47))&gt;0,J$6&amp;" ("&amp;TEXT(COUNTIF('MS-Sang'!D$6:D$35,$D47)+COUNTIF('MS-Chieu'!D$6:D$35,$D47),"0")&amp;"), ","")</f>
        <v/>
      </c>
      <c r="K47" s="247" t="str">
        <f>IF((COUNTIF('MS-Sang'!E$6:E$35,$D47)+COUNTIF('MS-Chieu'!E$6:E$35,$D47))&gt;0,K$6&amp;" ("&amp;TEXT(COUNTIF('MS-Sang'!E$6:E$35,$D47)+COUNTIF('MS-Chieu'!E$6:E$35,$D47),"0")&amp;"), ","")</f>
        <v/>
      </c>
      <c r="L47" s="247" t="str">
        <f>IF((COUNTIF('MS-Sang'!F$6:F$35,$D47)+COUNTIF('MS-Chieu'!F$6:F$35,$D47))&gt;0,L$6&amp;" ("&amp;TEXT(COUNTIF('MS-Sang'!F$6:F$35,$D47)+COUNTIF('MS-Chieu'!F$6:F$35,$D47),"0")&amp;"), ","")</f>
        <v/>
      </c>
      <c r="M47" s="247" t="str">
        <f>IF((COUNTIF('MS-Sang'!G$6:G$35,$D47)+COUNTIF('MS-Chieu'!G$6:G$35,$D47))&gt;0,M$6&amp;" ("&amp;TEXT(COUNTIF('MS-Sang'!G$6:G$35,$D47)+COUNTIF('MS-Chieu'!G$6:G$35,$D47),"0")&amp;"), ","")</f>
        <v/>
      </c>
      <c r="N47" s="247" t="str">
        <f>IF((COUNTIF('MS-Sang'!H$6:H$35,$D47)+COUNTIF('MS-Chieu'!H$6:H$35,$D47))&gt;0,N$6&amp;" ("&amp;TEXT(COUNTIF('MS-Sang'!H$6:H$35,$D47)+COUNTIF('MS-Chieu'!H$6:H$35,$D47),"0")&amp;"), ","")</f>
        <v/>
      </c>
      <c r="O47" s="247" t="str">
        <f>IF((COUNTIF('MS-Sang'!I$6:I$35,$D47)+COUNTIF('MS-Chieu'!I$6:I$35,$D47))&gt;0,O$6&amp;" ("&amp;TEXT(COUNTIF('MS-Sang'!I$6:I$35,$D47)+COUNTIF('MS-Chieu'!I$6:I$35,$D47),"0")&amp;"), ","")</f>
        <v/>
      </c>
      <c r="P47" s="247" t="str">
        <f>IF((COUNTIF('MS-Sang'!J$6:J$35,$D47)+COUNTIF('MS-Chieu'!J$6:J$35,$D47))&gt;0,P$6&amp;" ("&amp;TEXT(COUNTIF('MS-Sang'!J$6:J$35,$D47)+COUNTIF('MS-Chieu'!J$6:J$35,$D47),"0")&amp;"), ","")</f>
        <v/>
      </c>
      <c r="Q47" s="247" t="str">
        <f>IF((COUNTIF('MS-Sang'!K$6:K$35,$D47)+COUNTIF('MS-Chieu'!K$6:K$35,$D47))&gt;0,Q$6&amp;" ("&amp;TEXT(COUNTIF('MS-Sang'!K$6:K$35,$D47)+COUNTIF('MS-Chieu'!K$6:K$35,$D47),"0")&amp;"), ","")</f>
        <v/>
      </c>
      <c r="R47" s="247" t="str">
        <f>IF((COUNTIF('MS-Sang'!L$6:L$35,$D47)+COUNTIF('MS-Chieu'!L$6:L$35,$D47))&gt;0,R$6&amp;" ("&amp;TEXT(COUNTIF('MS-Sang'!L$6:L$35,$D47)+COUNTIF('MS-Chieu'!L$6:L$35,$D47),"0")&amp;"), ","")</f>
        <v/>
      </c>
      <c r="S47" s="247" t="str">
        <f>IF((COUNTIF('MS-Sang'!M$6:M$35,$D47)+COUNTIF('MS-Chieu'!M$6:M$35,$D47))&gt;0,S$6&amp;" ("&amp;TEXT(COUNTIF('MS-Sang'!M$6:M$35,$D47)+COUNTIF('MS-Chieu'!M$6:M$35,$D47),"0")&amp;"), ","")</f>
        <v/>
      </c>
      <c r="T47" s="247" t="str">
        <f>IF((COUNTIF('MS-Sang'!N$6:N$35,$D47)+COUNTIF('MS-Chieu'!N$6:N$35,$D47))&gt;0,T$6&amp;" ("&amp;TEXT(COUNTIF('MS-Sang'!N$6:N$35,$D47)+COUNTIF('MS-Chieu'!N$6:N$35,$D47),"0")&amp;"), ","")</f>
        <v xml:space="preserve">11A1 (2), </v>
      </c>
      <c r="U47" s="247" t="str">
        <f>IF((COUNTIF('MS-Sang'!O$6:O$35,$D47)+COUNTIF('MS-Chieu'!O$6:O$35,$D47))&gt;0,U$6&amp;" ("&amp;TEXT(COUNTIF('MS-Sang'!O$6:O$35,$D47)+COUNTIF('MS-Chieu'!O$6:O$35,$D47),"0")&amp;"), ","")</f>
        <v xml:space="preserve">11A2 (1), </v>
      </c>
      <c r="V47" s="247" t="str">
        <f>IF((COUNTIF('MS-Sang'!P$6:P$35,$D47)+COUNTIF('MS-Chieu'!P$6:P$35,$D47))&gt;0,V$6&amp;" ("&amp;TEXT(COUNTIF('MS-Sang'!P$6:P$35,$D47)+COUNTIF('MS-Chieu'!P$6:P$35,$D47),"0")&amp;"), ","")</f>
        <v xml:space="preserve">11A3 (2), </v>
      </c>
      <c r="W47" s="247" t="str">
        <f>IF((COUNTIF('MS-Sang'!Q$6:Q$35,$D47)+COUNTIF('MS-Chieu'!Q$6:Q$35,$D47))&gt;0,W$6&amp;" ("&amp;TEXT(COUNTIF('MS-Sang'!Q$6:Q$35,$D47)+COUNTIF('MS-Chieu'!Q$6:Q$35,$D47),"0")&amp;"), ","")</f>
        <v xml:space="preserve">11A4 (1), </v>
      </c>
      <c r="X47" s="247" t="str">
        <f>IF((COUNTIF('MS-Sang'!R$6:R$35,$D47)+COUNTIF('MS-Chieu'!R$6:R$35,$D47))&gt;0,X$6&amp;" ("&amp;TEXT(COUNTIF('MS-Sang'!R$6:R$35,$D47)+COUNTIF('MS-Chieu'!R$6:R$35,$D47),"0")&amp;"), ","")</f>
        <v xml:space="preserve">11A5 (2), </v>
      </c>
      <c r="Y47" s="247" t="str">
        <f>IF((COUNTIF('MS-Sang'!S$6:S$35,$D47)+COUNTIF('MS-Chieu'!S$6:S$35,$D47))&gt;0,Y$6&amp;" ("&amp;TEXT(COUNTIF('MS-Sang'!S$6:S$35,$D47)+COUNTIF('MS-Chieu'!S$6:S$35,$D47),"0")&amp;"), ","")</f>
        <v/>
      </c>
      <c r="Z47" s="247" t="str">
        <f>IF((COUNTIF('MS-Sang'!T$6:T$35,$D47)+COUNTIF('MS-Chieu'!T$6:T$35,$D47))&gt;0,Z$6&amp;" ("&amp;TEXT(COUNTIF('MS-Sang'!T$6:T$35,$D47)+COUNTIF('MS-Chieu'!T$6:T$35,$D47),"0")&amp;"), ","")</f>
        <v xml:space="preserve">11A7 (1), </v>
      </c>
      <c r="AA47" s="247" t="str">
        <f>IF((COUNTIF('MS-Sang'!U$6:U$35,$D47)+COUNTIF('MS-Chieu'!U$6:U$35,$D47))&gt;0,AA$6&amp;" ("&amp;TEXT(COUNTIF('MS-Sang'!U$6:U$35,$D47)+COUNTIF('MS-Chieu'!U$6:U$35,$D47),"0")&amp;"), ","")</f>
        <v/>
      </c>
      <c r="AB47" s="247" t="str">
        <f>IF((COUNTIF('MS-Sang'!V$6:V$35,$D47)+COUNTIF('MS-Chieu'!V$6:V$35,$D47))&gt;0,AB$6&amp;" ("&amp;TEXT(COUNTIF('MS-Sang'!V$6:V$35,$D47)+COUNTIF('MS-Chieu'!V$6:V$35,$D47),"0")&amp;"), ","")</f>
        <v/>
      </c>
      <c r="AC47" s="247" t="str">
        <f>IF((COUNTIF('MS-Sang'!W$6:W$35,$D47)+COUNTIF('MS-Chieu'!W$6:W$35,$D47))&gt;0,AC$6&amp;" ("&amp;TEXT(COUNTIF('MS-Sang'!W$6:W$35,$D47)+COUNTIF('MS-Chieu'!W$6:W$35,$D47),"0")&amp;"), ","")</f>
        <v/>
      </c>
      <c r="AD47" s="247" t="str">
        <f>IF((COUNTIF('MS-Sang'!X$6:X$35,$D47)+COUNTIF('MS-Chieu'!X$6:X$35,$D47))&gt;0,AD$6&amp;" ("&amp;TEXT(COUNTIF('MS-Sang'!X$6:X$35,$D47)+COUNTIF('MS-Chieu'!X$6:X$35,$D47),"0")&amp;"), ","")</f>
        <v/>
      </c>
      <c r="AE47" s="247" t="str">
        <f>IF((COUNTIF('MS-Sang'!Y$6:Y$35,$D47)+COUNTIF('MS-Chieu'!Y$6:Y$35,$D47))&gt;0,AE$6&amp;" ("&amp;TEXT(COUNTIF('MS-Sang'!Y$6:Y$35,$D47)+COUNTIF('MS-Chieu'!Y$6:Y$35,$D47),"0")&amp;"), ","")</f>
        <v/>
      </c>
      <c r="AF47" s="247" t="str">
        <f>IF((COUNTIF('MS-Sang'!Z$6:Z$35,$D47)+COUNTIF('MS-Chieu'!Z$6:Z$35,$D47))&gt;0,AF$6&amp;" ("&amp;TEXT(COUNTIF('MS-Sang'!Z$6:Z$35,$D47)+COUNTIF('MS-Chieu'!Z$6:Z$35,$D47),"0")&amp;"), ","")</f>
        <v/>
      </c>
      <c r="AG47" s="247" t="str">
        <f>IF((COUNTIF('MS-Sang'!AA$6:AA$35,$D47)+COUNTIF('MS-Chieu'!AA$6:AA$35,$D47))&gt;0,AG$6&amp;" ("&amp;TEXT(COUNTIF('MS-Sang'!AA$6:AA$35,$D47)+COUNTIF('MS-Chieu'!AA$6:AA$35,$D47),"0")&amp;"), ","")</f>
        <v/>
      </c>
      <c r="AH47" s="247" t="str">
        <f>IF((COUNTIF('MS-Sang'!AB$6:AB$35,$D47)+COUNTIF('MS-Chieu'!AB$6:AB$35,$D47))&gt;0,AH$6&amp;" ("&amp;TEXT(COUNTIF('MS-Sang'!AB$6:AB$35,$D47)+COUNTIF('MS-Chieu'!AB$6:AB$35,$D47),"0")&amp;"), ","")</f>
        <v/>
      </c>
      <c r="AI47" s="247" t="str">
        <f>IF((COUNTIF('MS-Sang'!AC$6:AC$35,$D47)+COUNTIF('MS-Chieu'!AC$6:AC$35,$D47))&gt;0,AI$6&amp;" ("&amp;TEXT(COUNTIF('MS-Sang'!AC$6:AC$35,$D47)+COUNTIF('MS-Chieu'!AC$6:AC$35,$D47),"0")&amp;"), ","")</f>
        <v xml:space="preserve">12A6 (1), </v>
      </c>
      <c r="AJ47" s="247" t="str">
        <f>IF((COUNTIF('MS-Sang'!AD$6:AD$35,$D47)+COUNTIF('MS-Chieu'!AD$6:AD$35,$D47))&gt;0,AJ$6&amp;" ("&amp;TEXT(COUNTIF('MS-Sang'!AD$6:AD$35,$D47)+COUNTIF('MS-Chieu'!AD$6:AD$35,$D47),"0")&amp;"), ","")</f>
        <v/>
      </c>
      <c r="AK47" s="247" t="str">
        <f>IF((COUNTIF('MS-Sang'!AE$6:AE$35,$D47)+COUNTIF('MS-Chieu'!AE$6:AE$35,$D47))&gt;0,AK$6&amp;" ("&amp;TEXT(COUNTIF('MS-Sang'!AE$6:AE$35,$D47)+COUNTIF('MS-Chieu'!AE$6:AE$35,$D47),"0")&amp;"), ","")</f>
        <v/>
      </c>
      <c r="AL47" s="247" t="str">
        <f>IF((COUNTIF('MS-Sang'!AF$6:AF$35,$D47)+COUNTIF('MS-Chieu'!AF$6:AF$35,$D47))&gt;0,AL$6&amp;" ("&amp;TEXT(COUNTIF('MS-Sang'!AF$6:AF$35,$D47)+COUNTIF('MS-Chieu'!AF$6:AF$35,$D47),"0")&amp;"), ","")</f>
        <v xml:space="preserve">12A9 (1), </v>
      </c>
      <c r="AM47" s="247" t="str">
        <f>IF((COUNTIF('MS-Sang'!AG$6:AG$35,$D47)+COUNTIF('MS-Chieu'!AG$6:AG$35,$D47))&gt;0,AM$6&amp;" ("&amp;TEXT(COUNTIF('MS-Sang'!AG$6:AG$35,$D47)+COUNTIF('MS-Chieu'!AG$6:AG$35,$D47),"0")&amp;"), ","")</f>
        <v/>
      </c>
      <c r="AN47" s="247" t="str">
        <f>IF((COUNTIF('MS-Sang'!AH$6:AH$35,$D47)+COUNTIF('MS-Chieu'!AH$6:AH$35,$D47))&gt;0,AN$6&amp;" ("&amp;TEXT(COUNTIF('MS-Sang'!AH$6:AH$35,$D47)+COUNTIF('MS-Chieu'!AH$6:AH$35,$D47),"0")&amp;"), ","")</f>
        <v/>
      </c>
      <c r="AO47" s="247" t="str">
        <f>IF((COUNTIF('MS-Sang'!AI$6:AI$35,$D47)+COUNTIF('MS-Chieu'!AI$6:AI$35,$D47))&gt;0,AO$6&amp;" ("&amp;TEXT(COUNTIF('MS-Sang'!AI$6:AI$35,$D47)+COUNTIF('MS-Chieu'!AI$6:AI$35,$D47),"0")&amp;"), ","")</f>
        <v/>
      </c>
      <c r="AP47" s="247" t="str">
        <f>IF((COUNTIF('MS-Sang'!AJ$6:AJ$35,$D47)+COUNTIF('MS-Chieu'!AJ$6:AJ$35,$D47))&gt;0,AP$6&amp;" ("&amp;TEXT(COUNTIF('MS-Sang'!AJ$6:AJ$35,$D47)+COUNTIF('MS-Chieu'!AJ$6:AJ$35,$D47),"0")&amp;"), ","")</f>
        <v/>
      </c>
      <c r="AQ47" s="247" t="str">
        <f>IF((COUNTIF('MS-Sang'!AK$6:AK$35,$D47)+COUNTIF('MS-Chieu'!AK$6:AK$35,$D47))&gt;0,AQ$6&amp;" ("&amp;TEXT(COUNTIF('MS-Sang'!AK$6:AK$35,$D47)+COUNTIF('MS-Chieu'!AK$6:AK$35,$D47),"0")&amp;"), ","")</f>
        <v/>
      </c>
      <c r="AR47" s="247" t="str">
        <f>IF((COUNTIF('MS-Sang'!AL$6:AL$35,$D47)+COUNTIF('MS-Chieu'!AL$6:AL$35,$D47))&gt;0,AR$6&amp;" ("&amp;TEXT(COUNTIF('MS-Sang'!AL$6:AL$35,$D47)+COUNTIF('MS-Chieu'!AL$6:AL$35,$D47),"0")&amp;"), ","")</f>
        <v/>
      </c>
      <c r="AS47" s="247" t="str">
        <f>IF((COUNTIF('MS-Sang'!AM$6:AM$35,$D47)+COUNTIF('MS-Chieu'!AM$6:AM$35,$D47))&gt;0,AS$6&amp;" ("&amp;TEXT(COUNTIF('MS-Sang'!AM$6:AM$35,$D47)+COUNTIF('MS-Chieu'!AM$6:AM$35,$D47),"0")&amp;"), ","")</f>
        <v/>
      </c>
    </row>
    <row r="48" spans="1:45" s="231" customFormat="1" ht="18.75" x14ac:dyDescent="0.2">
      <c r="A48" s="245">
        <f t="shared" si="0"/>
        <v>41</v>
      </c>
      <c r="B48" s="246" t="str">
        <f>'MS1'!L42</f>
        <v>Nguyễn Thị Hương</v>
      </c>
      <c r="C48" s="246" t="str">
        <f>'MS1'!E42</f>
        <v>Sinh</v>
      </c>
      <c r="D48" s="240" t="str">
        <f>'MS1'!B42</f>
        <v>Si4</v>
      </c>
      <c r="E48" s="246" t="str">
        <f>'MS1'!N42</f>
        <v>12A3</v>
      </c>
      <c r="F48" s="247" t="str">
        <f t="shared" si="1"/>
        <v xml:space="preserve">10A1 (3), 10A2 (3), 12A3 (2), 12A7 (1), 12A10 (1), 12A11 (1), </v>
      </c>
      <c r="G48" s="248">
        <f>COUNTIF('MS-Sang'!$C$6:$AI$35,PCGD!$D48)+COUNTIF('MS-Chieu'!$C$6:$AI$35,PCGD!$D48)</f>
        <v>11</v>
      </c>
      <c r="H48" s="247" t="str">
        <f t="shared" si="2"/>
        <v xml:space="preserve">12A3 (2), 12A7 (1), 12A10 (1), 12A11 (1), </v>
      </c>
      <c r="I48" s="247" t="str">
        <f>IF((COUNTIF('MS-Sang'!C$6:C$35,$D48)+COUNTIF('MS-Chieu'!C$6:C$35,$D48))&gt;0,I$6&amp;" ("&amp;TEXT(COUNTIF('MS-Sang'!C$6:C$35,$D48)+COUNTIF('MS-Chieu'!C$6:C$35,$D48),"0")&amp;"), ","")</f>
        <v xml:space="preserve">10A1 (3), </v>
      </c>
      <c r="J48" s="247" t="str">
        <f>IF((COUNTIF('MS-Sang'!D$6:D$35,$D48)+COUNTIF('MS-Chieu'!D$6:D$35,$D48))&gt;0,J$6&amp;" ("&amp;TEXT(COUNTIF('MS-Sang'!D$6:D$35,$D48)+COUNTIF('MS-Chieu'!D$6:D$35,$D48),"0")&amp;"), ","")</f>
        <v xml:space="preserve">10A2 (3), </v>
      </c>
      <c r="K48" s="247" t="str">
        <f>IF((COUNTIF('MS-Sang'!E$6:E$35,$D48)+COUNTIF('MS-Chieu'!E$6:E$35,$D48))&gt;0,K$6&amp;" ("&amp;TEXT(COUNTIF('MS-Sang'!E$6:E$35,$D48)+COUNTIF('MS-Chieu'!E$6:E$35,$D48),"0")&amp;"), ","")</f>
        <v/>
      </c>
      <c r="L48" s="247" t="str">
        <f>IF((COUNTIF('MS-Sang'!F$6:F$35,$D48)+COUNTIF('MS-Chieu'!F$6:F$35,$D48))&gt;0,L$6&amp;" ("&amp;TEXT(COUNTIF('MS-Sang'!F$6:F$35,$D48)+COUNTIF('MS-Chieu'!F$6:F$35,$D48),"0")&amp;"), ","")</f>
        <v/>
      </c>
      <c r="M48" s="247" t="str">
        <f>IF((COUNTIF('MS-Sang'!G$6:G$35,$D48)+COUNTIF('MS-Chieu'!G$6:G$35,$D48))&gt;0,M$6&amp;" ("&amp;TEXT(COUNTIF('MS-Sang'!G$6:G$35,$D48)+COUNTIF('MS-Chieu'!G$6:G$35,$D48),"0")&amp;"), ","")</f>
        <v/>
      </c>
      <c r="N48" s="247" t="str">
        <f>IF((COUNTIF('MS-Sang'!H$6:H$35,$D48)+COUNTIF('MS-Chieu'!H$6:H$35,$D48))&gt;0,N$6&amp;" ("&amp;TEXT(COUNTIF('MS-Sang'!H$6:H$35,$D48)+COUNTIF('MS-Chieu'!H$6:H$35,$D48),"0")&amp;"), ","")</f>
        <v/>
      </c>
      <c r="O48" s="247" t="str">
        <f>IF((COUNTIF('MS-Sang'!I$6:I$35,$D48)+COUNTIF('MS-Chieu'!I$6:I$35,$D48))&gt;0,O$6&amp;" ("&amp;TEXT(COUNTIF('MS-Sang'!I$6:I$35,$D48)+COUNTIF('MS-Chieu'!I$6:I$35,$D48),"0")&amp;"), ","")</f>
        <v/>
      </c>
      <c r="P48" s="247" t="str">
        <f>IF((COUNTIF('MS-Sang'!J$6:J$35,$D48)+COUNTIF('MS-Chieu'!J$6:J$35,$D48))&gt;0,P$6&amp;" ("&amp;TEXT(COUNTIF('MS-Sang'!J$6:J$35,$D48)+COUNTIF('MS-Chieu'!J$6:J$35,$D48),"0")&amp;"), ","")</f>
        <v/>
      </c>
      <c r="Q48" s="247" t="str">
        <f>IF((COUNTIF('MS-Sang'!K$6:K$35,$D48)+COUNTIF('MS-Chieu'!K$6:K$35,$D48))&gt;0,Q$6&amp;" ("&amp;TEXT(COUNTIF('MS-Sang'!K$6:K$35,$D48)+COUNTIF('MS-Chieu'!K$6:K$35,$D48),"0")&amp;"), ","")</f>
        <v/>
      </c>
      <c r="R48" s="247" t="str">
        <f>IF((COUNTIF('MS-Sang'!L$6:L$35,$D48)+COUNTIF('MS-Chieu'!L$6:L$35,$D48))&gt;0,R$6&amp;" ("&amp;TEXT(COUNTIF('MS-Sang'!L$6:L$35,$D48)+COUNTIF('MS-Chieu'!L$6:L$35,$D48),"0")&amp;"), ","")</f>
        <v/>
      </c>
      <c r="S48" s="247" t="str">
        <f>IF((COUNTIF('MS-Sang'!M$6:M$35,$D48)+COUNTIF('MS-Chieu'!M$6:M$35,$D48))&gt;0,S$6&amp;" ("&amp;TEXT(COUNTIF('MS-Sang'!M$6:M$35,$D48)+COUNTIF('MS-Chieu'!M$6:M$35,$D48),"0")&amp;"), ","")</f>
        <v/>
      </c>
      <c r="T48" s="247" t="str">
        <f>IF((COUNTIF('MS-Sang'!N$6:N$35,$D48)+COUNTIF('MS-Chieu'!N$6:N$35,$D48))&gt;0,T$6&amp;" ("&amp;TEXT(COUNTIF('MS-Sang'!N$6:N$35,$D48)+COUNTIF('MS-Chieu'!N$6:N$35,$D48),"0")&amp;"), ","")</f>
        <v/>
      </c>
      <c r="U48" s="247" t="str">
        <f>IF((COUNTIF('MS-Sang'!O$6:O$35,$D48)+COUNTIF('MS-Chieu'!O$6:O$35,$D48))&gt;0,U$6&amp;" ("&amp;TEXT(COUNTIF('MS-Sang'!O$6:O$35,$D48)+COUNTIF('MS-Chieu'!O$6:O$35,$D48),"0")&amp;"), ","")</f>
        <v/>
      </c>
      <c r="V48" s="247" t="str">
        <f>IF((COUNTIF('MS-Sang'!P$6:P$35,$D48)+COUNTIF('MS-Chieu'!P$6:P$35,$D48))&gt;0,V$6&amp;" ("&amp;TEXT(COUNTIF('MS-Sang'!P$6:P$35,$D48)+COUNTIF('MS-Chieu'!P$6:P$35,$D48),"0")&amp;"), ","")</f>
        <v/>
      </c>
      <c r="W48" s="247" t="str">
        <f>IF((COUNTIF('MS-Sang'!Q$6:Q$35,$D48)+COUNTIF('MS-Chieu'!Q$6:Q$35,$D48))&gt;0,W$6&amp;" ("&amp;TEXT(COUNTIF('MS-Sang'!Q$6:Q$35,$D48)+COUNTIF('MS-Chieu'!Q$6:Q$35,$D48),"0")&amp;"), ","")</f>
        <v/>
      </c>
      <c r="X48" s="247" t="str">
        <f>IF((COUNTIF('MS-Sang'!R$6:R$35,$D48)+COUNTIF('MS-Chieu'!R$6:R$35,$D48))&gt;0,X$6&amp;" ("&amp;TEXT(COUNTIF('MS-Sang'!R$6:R$35,$D48)+COUNTIF('MS-Chieu'!R$6:R$35,$D48),"0")&amp;"), ","")</f>
        <v/>
      </c>
      <c r="Y48" s="247" t="str">
        <f>IF((COUNTIF('MS-Sang'!S$6:S$35,$D48)+COUNTIF('MS-Chieu'!S$6:S$35,$D48))&gt;0,Y$6&amp;" ("&amp;TEXT(COUNTIF('MS-Sang'!S$6:S$35,$D48)+COUNTIF('MS-Chieu'!S$6:S$35,$D48),"0")&amp;"), ","")</f>
        <v/>
      </c>
      <c r="Z48" s="247" t="str">
        <f>IF((COUNTIF('MS-Sang'!T$6:T$35,$D48)+COUNTIF('MS-Chieu'!T$6:T$35,$D48))&gt;0,Z$6&amp;" ("&amp;TEXT(COUNTIF('MS-Sang'!T$6:T$35,$D48)+COUNTIF('MS-Chieu'!T$6:T$35,$D48),"0")&amp;"), ","")</f>
        <v/>
      </c>
      <c r="AA48" s="247" t="str">
        <f>IF((COUNTIF('MS-Sang'!U$6:U$35,$D48)+COUNTIF('MS-Chieu'!U$6:U$35,$D48))&gt;0,AA$6&amp;" ("&amp;TEXT(COUNTIF('MS-Sang'!U$6:U$35,$D48)+COUNTIF('MS-Chieu'!U$6:U$35,$D48),"0")&amp;"), ","")</f>
        <v/>
      </c>
      <c r="AB48" s="247" t="str">
        <f>IF((COUNTIF('MS-Sang'!V$6:V$35,$D48)+COUNTIF('MS-Chieu'!V$6:V$35,$D48))&gt;0,AB$6&amp;" ("&amp;TEXT(COUNTIF('MS-Sang'!V$6:V$35,$D48)+COUNTIF('MS-Chieu'!V$6:V$35,$D48),"0")&amp;"), ","")</f>
        <v/>
      </c>
      <c r="AC48" s="247" t="str">
        <f>IF((COUNTIF('MS-Sang'!W$6:W$35,$D48)+COUNTIF('MS-Chieu'!W$6:W$35,$D48))&gt;0,AC$6&amp;" ("&amp;TEXT(COUNTIF('MS-Sang'!W$6:W$35,$D48)+COUNTIF('MS-Chieu'!W$6:W$35,$D48),"0")&amp;"), ","")</f>
        <v/>
      </c>
      <c r="AD48" s="247" t="str">
        <f>IF((COUNTIF('MS-Sang'!X$6:X$35,$D48)+COUNTIF('MS-Chieu'!X$6:X$35,$D48))&gt;0,AD$6&amp;" ("&amp;TEXT(COUNTIF('MS-Sang'!X$6:X$35,$D48)+COUNTIF('MS-Chieu'!X$6:X$35,$D48),"0")&amp;"), ","")</f>
        <v/>
      </c>
      <c r="AE48" s="247" t="str">
        <f>IF((COUNTIF('MS-Sang'!Y$6:Y$35,$D48)+COUNTIF('MS-Chieu'!Y$6:Y$35,$D48))&gt;0,AE$6&amp;" ("&amp;TEXT(COUNTIF('MS-Sang'!Y$6:Y$35,$D48)+COUNTIF('MS-Chieu'!Y$6:Y$35,$D48),"0")&amp;"), ","")</f>
        <v/>
      </c>
      <c r="AF48" s="247" t="str">
        <f>IF((COUNTIF('MS-Sang'!Z$6:Z$35,$D48)+COUNTIF('MS-Chieu'!Z$6:Z$35,$D48))&gt;0,AF$6&amp;" ("&amp;TEXT(COUNTIF('MS-Sang'!Z$6:Z$35,$D48)+COUNTIF('MS-Chieu'!Z$6:Z$35,$D48),"0")&amp;"), ","")</f>
        <v xml:space="preserve">12A3 (2), </v>
      </c>
      <c r="AG48" s="247" t="str">
        <f>IF((COUNTIF('MS-Sang'!AA$6:AA$35,$D48)+COUNTIF('MS-Chieu'!AA$6:AA$35,$D48))&gt;0,AG$6&amp;" ("&amp;TEXT(COUNTIF('MS-Sang'!AA$6:AA$35,$D48)+COUNTIF('MS-Chieu'!AA$6:AA$35,$D48),"0")&amp;"), ","")</f>
        <v/>
      </c>
      <c r="AH48" s="247" t="str">
        <f>IF((COUNTIF('MS-Sang'!AB$6:AB$35,$D48)+COUNTIF('MS-Chieu'!AB$6:AB$35,$D48))&gt;0,AH$6&amp;" ("&amp;TEXT(COUNTIF('MS-Sang'!AB$6:AB$35,$D48)+COUNTIF('MS-Chieu'!AB$6:AB$35,$D48),"0")&amp;"), ","")</f>
        <v/>
      </c>
      <c r="AI48" s="247" t="str">
        <f>IF((COUNTIF('MS-Sang'!AC$6:AC$35,$D48)+COUNTIF('MS-Chieu'!AC$6:AC$35,$D48))&gt;0,AI$6&amp;" ("&amp;TEXT(COUNTIF('MS-Sang'!AC$6:AC$35,$D48)+COUNTIF('MS-Chieu'!AC$6:AC$35,$D48),"0")&amp;"), ","")</f>
        <v/>
      </c>
      <c r="AJ48" s="247" t="str">
        <f>IF((COUNTIF('MS-Sang'!AD$6:AD$35,$D48)+COUNTIF('MS-Chieu'!AD$6:AD$35,$D48))&gt;0,AJ$6&amp;" ("&amp;TEXT(COUNTIF('MS-Sang'!AD$6:AD$35,$D48)+COUNTIF('MS-Chieu'!AD$6:AD$35,$D48),"0")&amp;"), ","")</f>
        <v xml:space="preserve">12A7 (1), </v>
      </c>
      <c r="AK48" s="247" t="str">
        <f>IF((COUNTIF('MS-Sang'!AE$6:AE$35,$D48)+COUNTIF('MS-Chieu'!AE$6:AE$35,$D48))&gt;0,AK$6&amp;" ("&amp;TEXT(COUNTIF('MS-Sang'!AE$6:AE$35,$D48)+COUNTIF('MS-Chieu'!AE$6:AE$35,$D48),"0")&amp;"), ","")</f>
        <v/>
      </c>
      <c r="AL48" s="247" t="str">
        <f>IF((COUNTIF('MS-Sang'!AF$6:AF$35,$D48)+COUNTIF('MS-Chieu'!AF$6:AF$35,$D48))&gt;0,AL$6&amp;" ("&amp;TEXT(COUNTIF('MS-Sang'!AF$6:AF$35,$D48)+COUNTIF('MS-Chieu'!AF$6:AF$35,$D48),"0")&amp;"), ","")</f>
        <v/>
      </c>
      <c r="AM48" s="247" t="str">
        <f>IF((COUNTIF('MS-Sang'!AG$6:AG$35,$D48)+COUNTIF('MS-Chieu'!AG$6:AG$35,$D48))&gt;0,AM$6&amp;" ("&amp;TEXT(COUNTIF('MS-Sang'!AG$6:AG$35,$D48)+COUNTIF('MS-Chieu'!AG$6:AG$35,$D48),"0")&amp;"), ","")</f>
        <v xml:space="preserve">12A10 (1), </v>
      </c>
      <c r="AN48" s="247" t="str">
        <f>IF((COUNTIF('MS-Sang'!AH$6:AH$35,$D48)+COUNTIF('MS-Chieu'!AH$6:AH$35,$D48))&gt;0,AN$6&amp;" ("&amp;TEXT(COUNTIF('MS-Sang'!AH$6:AH$35,$D48)+COUNTIF('MS-Chieu'!AH$6:AH$35,$D48),"0")&amp;"), ","")</f>
        <v xml:space="preserve">12A11 (1), </v>
      </c>
      <c r="AO48" s="247" t="str">
        <f>IF((COUNTIF('MS-Sang'!AI$6:AI$35,$D48)+COUNTIF('MS-Chieu'!AI$6:AI$35,$D48))&gt;0,AO$6&amp;" ("&amp;TEXT(COUNTIF('MS-Sang'!AI$6:AI$35,$D48)+COUNTIF('MS-Chieu'!AI$6:AI$35,$D48),"0")&amp;"), ","")</f>
        <v/>
      </c>
      <c r="AP48" s="247" t="str">
        <f>IF((COUNTIF('MS-Sang'!AJ$6:AJ$35,$D48)+COUNTIF('MS-Chieu'!AJ$6:AJ$35,$D48))&gt;0,AP$6&amp;" ("&amp;TEXT(COUNTIF('MS-Sang'!AJ$6:AJ$35,$D48)+COUNTIF('MS-Chieu'!AJ$6:AJ$35,$D48),"0")&amp;"), ","")</f>
        <v/>
      </c>
      <c r="AQ48" s="247" t="str">
        <f>IF((COUNTIF('MS-Sang'!AK$6:AK$35,$D48)+COUNTIF('MS-Chieu'!AK$6:AK$35,$D48))&gt;0,AQ$6&amp;" ("&amp;TEXT(COUNTIF('MS-Sang'!AK$6:AK$35,$D48)+COUNTIF('MS-Chieu'!AK$6:AK$35,$D48),"0")&amp;"), ","")</f>
        <v/>
      </c>
      <c r="AR48" s="247" t="str">
        <f>IF((COUNTIF('MS-Sang'!AL$6:AL$35,$D48)+COUNTIF('MS-Chieu'!AL$6:AL$35,$D48))&gt;0,AR$6&amp;" ("&amp;TEXT(COUNTIF('MS-Sang'!AL$6:AL$35,$D48)+COUNTIF('MS-Chieu'!AL$6:AL$35,$D48),"0")&amp;"), ","")</f>
        <v/>
      </c>
      <c r="AS48" s="247" t="str">
        <f>IF((COUNTIF('MS-Sang'!AM$6:AM$35,$D48)+COUNTIF('MS-Chieu'!AM$6:AM$35,$D48))&gt;0,AS$6&amp;" ("&amp;TEXT(COUNTIF('MS-Sang'!AM$6:AM$35,$D48)+COUNTIF('MS-Chieu'!AM$6:AM$35,$D48),"0")&amp;"), ","")</f>
        <v/>
      </c>
    </row>
    <row r="49" spans="1:45" s="231" customFormat="1" ht="31.5" x14ac:dyDescent="0.2">
      <c r="A49" s="245">
        <f t="shared" si="0"/>
        <v>42</v>
      </c>
      <c r="B49" s="246" t="str">
        <f>'MS1'!L43</f>
        <v>Trần Thị  Hiền</v>
      </c>
      <c r="C49" s="246" t="str">
        <f>'MS1'!E43</f>
        <v>Sinh</v>
      </c>
      <c r="D49" s="240" t="str">
        <f>'MS1'!B43</f>
        <v>Si5</v>
      </c>
      <c r="E49" s="246" t="str">
        <f>'MS1'!N43</f>
        <v>12A8</v>
      </c>
      <c r="F49" s="247" t="str">
        <f t="shared" si="1"/>
        <v xml:space="preserve">11A6 (2), 11A8 (1), 11A9 (1), 11A10 (1), 12A1 (2), 12A2 (2), 12A8 (2), </v>
      </c>
      <c r="G49" s="248">
        <f>COUNTIF('MS-Sang'!$C$6:$AI$35,PCGD!$D49)+COUNTIF('MS-Chieu'!$C$6:$AI$35,PCGD!$D49)</f>
        <v>11</v>
      </c>
      <c r="H49" s="247" t="str">
        <f t="shared" si="2"/>
        <v xml:space="preserve">11A6 (2), 11A8 (1), 11A9 (1), 11A10 (1), 12A1 (2), 12A2 (2), 12A8 (2), </v>
      </c>
      <c r="I49" s="247" t="str">
        <f>IF((COUNTIF('MS-Sang'!C$6:C$35,$D49)+COUNTIF('MS-Chieu'!C$6:C$35,$D49))&gt;0,I$6&amp;" ("&amp;TEXT(COUNTIF('MS-Sang'!C$6:C$35,$D49)+COUNTIF('MS-Chieu'!C$6:C$35,$D49),"0")&amp;"), ","")</f>
        <v/>
      </c>
      <c r="J49" s="247" t="str">
        <f>IF((COUNTIF('MS-Sang'!D$6:D$35,$D49)+COUNTIF('MS-Chieu'!D$6:D$35,$D49))&gt;0,J$6&amp;" ("&amp;TEXT(COUNTIF('MS-Sang'!D$6:D$35,$D49)+COUNTIF('MS-Chieu'!D$6:D$35,$D49),"0")&amp;"), ","")</f>
        <v/>
      </c>
      <c r="K49" s="247" t="str">
        <f>IF((COUNTIF('MS-Sang'!E$6:E$35,$D49)+COUNTIF('MS-Chieu'!E$6:E$35,$D49))&gt;0,K$6&amp;" ("&amp;TEXT(COUNTIF('MS-Sang'!E$6:E$35,$D49)+COUNTIF('MS-Chieu'!E$6:E$35,$D49),"0")&amp;"), ","")</f>
        <v/>
      </c>
      <c r="L49" s="247" t="str">
        <f>IF((COUNTIF('MS-Sang'!F$6:F$35,$D49)+COUNTIF('MS-Chieu'!F$6:F$35,$D49))&gt;0,L$6&amp;" ("&amp;TEXT(COUNTIF('MS-Sang'!F$6:F$35,$D49)+COUNTIF('MS-Chieu'!F$6:F$35,$D49),"0")&amp;"), ","")</f>
        <v/>
      </c>
      <c r="M49" s="247" t="str">
        <f>IF((COUNTIF('MS-Sang'!G$6:G$35,$D49)+COUNTIF('MS-Chieu'!G$6:G$35,$D49))&gt;0,M$6&amp;" ("&amp;TEXT(COUNTIF('MS-Sang'!G$6:G$35,$D49)+COUNTIF('MS-Chieu'!G$6:G$35,$D49),"0")&amp;"), ","")</f>
        <v/>
      </c>
      <c r="N49" s="247" t="str">
        <f>IF((COUNTIF('MS-Sang'!H$6:H$35,$D49)+COUNTIF('MS-Chieu'!H$6:H$35,$D49))&gt;0,N$6&amp;" ("&amp;TEXT(COUNTIF('MS-Sang'!H$6:H$35,$D49)+COUNTIF('MS-Chieu'!H$6:H$35,$D49),"0")&amp;"), ","")</f>
        <v/>
      </c>
      <c r="O49" s="247" t="str">
        <f>IF((COUNTIF('MS-Sang'!I$6:I$35,$D49)+COUNTIF('MS-Chieu'!I$6:I$35,$D49))&gt;0,O$6&amp;" ("&amp;TEXT(COUNTIF('MS-Sang'!I$6:I$35,$D49)+COUNTIF('MS-Chieu'!I$6:I$35,$D49),"0")&amp;"), ","")</f>
        <v/>
      </c>
      <c r="P49" s="247" t="str">
        <f>IF((COUNTIF('MS-Sang'!J$6:J$35,$D49)+COUNTIF('MS-Chieu'!J$6:J$35,$D49))&gt;0,P$6&amp;" ("&amp;TEXT(COUNTIF('MS-Sang'!J$6:J$35,$D49)+COUNTIF('MS-Chieu'!J$6:J$35,$D49),"0")&amp;"), ","")</f>
        <v/>
      </c>
      <c r="Q49" s="247" t="str">
        <f>IF((COUNTIF('MS-Sang'!K$6:K$35,$D49)+COUNTIF('MS-Chieu'!K$6:K$35,$D49))&gt;0,Q$6&amp;" ("&amp;TEXT(COUNTIF('MS-Sang'!K$6:K$35,$D49)+COUNTIF('MS-Chieu'!K$6:K$35,$D49),"0")&amp;"), ","")</f>
        <v/>
      </c>
      <c r="R49" s="247" t="str">
        <f>IF((COUNTIF('MS-Sang'!L$6:L$35,$D49)+COUNTIF('MS-Chieu'!L$6:L$35,$D49))&gt;0,R$6&amp;" ("&amp;TEXT(COUNTIF('MS-Sang'!L$6:L$35,$D49)+COUNTIF('MS-Chieu'!L$6:L$35,$D49),"0")&amp;"), ","")</f>
        <v/>
      </c>
      <c r="S49" s="247" t="str">
        <f>IF((COUNTIF('MS-Sang'!M$6:M$35,$D49)+COUNTIF('MS-Chieu'!M$6:M$35,$D49))&gt;0,S$6&amp;" ("&amp;TEXT(COUNTIF('MS-Sang'!M$6:M$35,$D49)+COUNTIF('MS-Chieu'!M$6:M$35,$D49),"0")&amp;"), ","")</f>
        <v/>
      </c>
      <c r="T49" s="247" t="str">
        <f>IF((COUNTIF('MS-Sang'!N$6:N$35,$D49)+COUNTIF('MS-Chieu'!N$6:N$35,$D49))&gt;0,T$6&amp;" ("&amp;TEXT(COUNTIF('MS-Sang'!N$6:N$35,$D49)+COUNTIF('MS-Chieu'!N$6:N$35,$D49),"0")&amp;"), ","")</f>
        <v/>
      </c>
      <c r="U49" s="247" t="str">
        <f>IF((COUNTIF('MS-Sang'!O$6:O$35,$D49)+COUNTIF('MS-Chieu'!O$6:O$35,$D49))&gt;0,U$6&amp;" ("&amp;TEXT(COUNTIF('MS-Sang'!O$6:O$35,$D49)+COUNTIF('MS-Chieu'!O$6:O$35,$D49),"0")&amp;"), ","")</f>
        <v/>
      </c>
      <c r="V49" s="247" t="str">
        <f>IF((COUNTIF('MS-Sang'!P$6:P$35,$D49)+COUNTIF('MS-Chieu'!P$6:P$35,$D49))&gt;0,V$6&amp;" ("&amp;TEXT(COUNTIF('MS-Sang'!P$6:P$35,$D49)+COUNTIF('MS-Chieu'!P$6:P$35,$D49),"0")&amp;"), ","")</f>
        <v/>
      </c>
      <c r="W49" s="247" t="str">
        <f>IF((COUNTIF('MS-Sang'!Q$6:Q$35,$D49)+COUNTIF('MS-Chieu'!Q$6:Q$35,$D49))&gt;0,W$6&amp;" ("&amp;TEXT(COUNTIF('MS-Sang'!Q$6:Q$35,$D49)+COUNTIF('MS-Chieu'!Q$6:Q$35,$D49),"0")&amp;"), ","")</f>
        <v/>
      </c>
      <c r="X49" s="247" t="str">
        <f>IF((COUNTIF('MS-Sang'!R$6:R$35,$D49)+COUNTIF('MS-Chieu'!R$6:R$35,$D49))&gt;0,X$6&amp;" ("&amp;TEXT(COUNTIF('MS-Sang'!R$6:R$35,$D49)+COUNTIF('MS-Chieu'!R$6:R$35,$D49),"0")&amp;"), ","")</f>
        <v/>
      </c>
      <c r="Y49" s="247" t="str">
        <f>IF((COUNTIF('MS-Sang'!S$6:S$35,$D49)+COUNTIF('MS-Chieu'!S$6:S$35,$D49))&gt;0,Y$6&amp;" ("&amp;TEXT(COUNTIF('MS-Sang'!S$6:S$35,$D49)+COUNTIF('MS-Chieu'!S$6:S$35,$D49),"0")&amp;"), ","")</f>
        <v xml:space="preserve">11A6 (2), </v>
      </c>
      <c r="Z49" s="247" t="str">
        <f>IF((COUNTIF('MS-Sang'!T$6:T$35,$D49)+COUNTIF('MS-Chieu'!T$6:T$35,$D49))&gt;0,Z$6&amp;" ("&amp;TEXT(COUNTIF('MS-Sang'!T$6:T$35,$D49)+COUNTIF('MS-Chieu'!T$6:T$35,$D49),"0")&amp;"), ","")</f>
        <v/>
      </c>
      <c r="AA49" s="247" t="str">
        <f>IF((COUNTIF('MS-Sang'!U$6:U$35,$D49)+COUNTIF('MS-Chieu'!U$6:U$35,$D49))&gt;0,AA$6&amp;" ("&amp;TEXT(COUNTIF('MS-Sang'!U$6:U$35,$D49)+COUNTIF('MS-Chieu'!U$6:U$35,$D49),"0")&amp;"), ","")</f>
        <v xml:space="preserve">11A8 (1), </v>
      </c>
      <c r="AB49" s="247" t="str">
        <f>IF((COUNTIF('MS-Sang'!V$6:V$35,$D49)+COUNTIF('MS-Chieu'!V$6:V$35,$D49))&gt;0,AB$6&amp;" ("&amp;TEXT(COUNTIF('MS-Sang'!V$6:V$35,$D49)+COUNTIF('MS-Chieu'!V$6:V$35,$D49),"0")&amp;"), ","")</f>
        <v xml:space="preserve">11A9 (1), </v>
      </c>
      <c r="AC49" s="247" t="str">
        <f>IF((COUNTIF('MS-Sang'!W$6:W$35,$D49)+COUNTIF('MS-Chieu'!W$6:W$35,$D49))&gt;0,AC$6&amp;" ("&amp;TEXT(COUNTIF('MS-Sang'!W$6:W$35,$D49)+COUNTIF('MS-Chieu'!W$6:W$35,$D49),"0")&amp;"), ","")</f>
        <v xml:space="preserve">11A10 (1), </v>
      </c>
      <c r="AD49" s="247" t="str">
        <f>IF((COUNTIF('MS-Sang'!X$6:X$35,$D49)+COUNTIF('MS-Chieu'!X$6:X$35,$D49))&gt;0,AD$6&amp;" ("&amp;TEXT(COUNTIF('MS-Sang'!X$6:X$35,$D49)+COUNTIF('MS-Chieu'!X$6:X$35,$D49),"0")&amp;"), ","")</f>
        <v xml:space="preserve">12A1 (2), </v>
      </c>
      <c r="AE49" s="247" t="str">
        <f>IF((COUNTIF('MS-Sang'!Y$6:Y$35,$D49)+COUNTIF('MS-Chieu'!Y$6:Y$35,$D49))&gt;0,AE$6&amp;" ("&amp;TEXT(COUNTIF('MS-Sang'!Y$6:Y$35,$D49)+COUNTIF('MS-Chieu'!Y$6:Y$35,$D49),"0")&amp;"), ","")</f>
        <v xml:space="preserve">12A2 (2), </v>
      </c>
      <c r="AF49" s="247" t="str">
        <f>IF((COUNTIF('MS-Sang'!Z$6:Z$35,$D49)+COUNTIF('MS-Chieu'!Z$6:Z$35,$D49))&gt;0,AF$6&amp;" ("&amp;TEXT(COUNTIF('MS-Sang'!Z$6:Z$35,$D49)+COUNTIF('MS-Chieu'!Z$6:Z$35,$D49),"0")&amp;"), ","")</f>
        <v/>
      </c>
      <c r="AG49" s="247" t="str">
        <f>IF((COUNTIF('MS-Sang'!AA$6:AA$35,$D49)+COUNTIF('MS-Chieu'!AA$6:AA$35,$D49))&gt;0,AG$6&amp;" ("&amp;TEXT(COUNTIF('MS-Sang'!AA$6:AA$35,$D49)+COUNTIF('MS-Chieu'!AA$6:AA$35,$D49),"0")&amp;"), ","")</f>
        <v/>
      </c>
      <c r="AH49" s="247" t="str">
        <f>IF((COUNTIF('MS-Sang'!AB$6:AB$35,$D49)+COUNTIF('MS-Chieu'!AB$6:AB$35,$D49))&gt;0,AH$6&amp;" ("&amp;TEXT(COUNTIF('MS-Sang'!AB$6:AB$35,$D49)+COUNTIF('MS-Chieu'!AB$6:AB$35,$D49),"0")&amp;"), ","")</f>
        <v/>
      </c>
      <c r="AI49" s="247" t="str">
        <f>IF((COUNTIF('MS-Sang'!AC$6:AC$35,$D49)+COUNTIF('MS-Chieu'!AC$6:AC$35,$D49))&gt;0,AI$6&amp;" ("&amp;TEXT(COUNTIF('MS-Sang'!AC$6:AC$35,$D49)+COUNTIF('MS-Chieu'!AC$6:AC$35,$D49),"0")&amp;"), ","")</f>
        <v/>
      </c>
      <c r="AJ49" s="247" t="str">
        <f>IF((COUNTIF('MS-Sang'!AD$6:AD$35,$D49)+COUNTIF('MS-Chieu'!AD$6:AD$35,$D49))&gt;0,AJ$6&amp;" ("&amp;TEXT(COUNTIF('MS-Sang'!AD$6:AD$35,$D49)+COUNTIF('MS-Chieu'!AD$6:AD$35,$D49),"0")&amp;"), ","")</f>
        <v/>
      </c>
      <c r="AK49" s="247" t="str">
        <f>IF((COUNTIF('MS-Sang'!AE$6:AE$35,$D49)+COUNTIF('MS-Chieu'!AE$6:AE$35,$D49))&gt;0,AK$6&amp;" ("&amp;TEXT(COUNTIF('MS-Sang'!AE$6:AE$35,$D49)+COUNTIF('MS-Chieu'!AE$6:AE$35,$D49),"0")&amp;"), ","")</f>
        <v xml:space="preserve">12A8 (2), </v>
      </c>
      <c r="AL49" s="247" t="str">
        <f>IF((COUNTIF('MS-Sang'!AF$6:AF$35,$D49)+COUNTIF('MS-Chieu'!AF$6:AF$35,$D49))&gt;0,AL$6&amp;" ("&amp;TEXT(COUNTIF('MS-Sang'!AF$6:AF$35,$D49)+COUNTIF('MS-Chieu'!AF$6:AF$35,$D49),"0")&amp;"), ","")</f>
        <v/>
      </c>
      <c r="AM49" s="247" t="str">
        <f>IF((COUNTIF('MS-Sang'!AG$6:AG$35,$D49)+COUNTIF('MS-Chieu'!AG$6:AG$35,$D49))&gt;0,AM$6&amp;" ("&amp;TEXT(COUNTIF('MS-Sang'!AG$6:AG$35,$D49)+COUNTIF('MS-Chieu'!AG$6:AG$35,$D49),"0")&amp;"), ","")</f>
        <v/>
      </c>
      <c r="AN49" s="247" t="str">
        <f>IF((COUNTIF('MS-Sang'!AH$6:AH$35,$D49)+COUNTIF('MS-Chieu'!AH$6:AH$35,$D49))&gt;0,AN$6&amp;" ("&amp;TEXT(COUNTIF('MS-Sang'!AH$6:AH$35,$D49)+COUNTIF('MS-Chieu'!AH$6:AH$35,$D49),"0")&amp;"), ","")</f>
        <v/>
      </c>
      <c r="AO49" s="247" t="str">
        <f>IF((COUNTIF('MS-Sang'!AI$6:AI$35,$D49)+COUNTIF('MS-Chieu'!AI$6:AI$35,$D49))&gt;0,AO$6&amp;" ("&amp;TEXT(COUNTIF('MS-Sang'!AI$6:AI$35,$D49)+COUNTIF('MS-Chieu'!AI$6:AI$35,$D49),"0")&amp;"), ","")</f>
        <v/>
      </c>
      <c r="AP49" s="247" t="str">
        <f>IF((COUNTIF('MS-Sang'!AJ$6:AJ$35,$D49)+COUNTIF('MS-Chieu'!AJ$6:AJ$35,$D49))&gt;0,AP$6&amp;" ("&amp;TEXT(COUNTIF('MS-Sang'!AJ$6:AJ$35,$D49)+COUNTIF('MS-Chieu'!AJ$6:AJ$35,$D49),"0")&amp;"), ","")</f>
        <v/>
      </c>
      <c r="AQ49" s="247" t="str">
        <f>IF((COUNTIF('MS-Sang'!AK$6:AK$35,$D49)+COUNTIF('MS-Chieu'!AK$6:AK$35,$D49))&gt;0,AQ$6&amp;" ("&amp;TEXT(COUNTIF('MS-Sang'!AK$6:AK$35,$D49)+COUNTIF('MS-Chieu'!AK$6:AK$35,$D49),"0")&amp;"), ","")</f>
        <v/>
      </c>
      <c r="AR49" s="247" t="str">
        <f>IF((COUNTIF('MS-Sang'!AL$6:AL$35,$D49)+COUNTIF('MS-Chieu'!AL$6:AL$35,$D49))&gt;0,AR$6&amp;" ("&amp;TEXT(COUNTIF('MS-Sang'!AL$6:AL$35,$D49)+COUNTIF('MS-Chieu'!AL$6:AL$35,$D49),"0")&amp;"), ","")</f>
        <v/>
      </c>
      <c r="AS49" s="247" t="str">
        <f>IF((COUNTIF('MS-Sang'!AM$6:AM$35,$D49)+COUNTIF('MS-Chieu'!AM$6:AM$35,$D49))&gt;0,AS$6&amp;" ("&amp;TEXT(COUNTIF('MS-Sang'!AM$6:AM$35,$D49)+COUNTIF('MS-Chieu'!AM$6:AM$35,$D49),"0")&amp;"), ","")</f>
        <v/>
      </c>
    </row>
    <row r="50" spans="1:45" s="231" customFormat="1" ht="18.75" x14ac:dyDescent="0.2">
      <c r="A50" s="245">
        <f t="shared" si="0"/>
        <v>43</v>
      </c>
      <c r="B50" s="246" t="str">
        <f>'MS1'!L44</f>
        <v>Võ Văn Nhơn</v>
      </c>
      <c r="C50" s="246" t="str">
        <f>'MS1'!E44</f>
        <v>Toán</v>
      </c>
      <c r="D50" s="240" t="str">
        <f>'MS1'!B44</f>
        <v>T1</v>
      </c>
      <c r="E50" s="246" t="str">
        <f>'MS1'!N44</f>
        <v/>
      </c>
      <c r="F50" s="247" t="str">
        <f t="shared" si="1"/>
        <v xml:space="preserve">10A7 (4), 12A5 (5), 12A10 (5), </v>
      </c>
      <c r="G50" s="248">
        <f>COUNTIF('MS-Sang'!$C$6:$AI$35,PCGD!$D50)+COUNTIF('MS-Chieu'!$C$6:$AI$35,PCGD!$D50)</f>
        <v>14</v>
      </c>
      <c r="H50" s="247" t="str">
        <f t="shared" si="2"/>
        <v xml:space="preserve">12A5 (5), 12A10 (5), </v>
      </c>
      <c r="I50" s="247" t="str">
        <f>IF((COUNTIF('MS-Sang'!C$6:C$35,$D50)+COUNTIF('MS-Chieu'!C$6:C$35,$D50))&gt;0,I$6&amp;" ("&amp;TEXT(COUNTIF('MS-Sang'!C$6:C$35,$D50)+COUNTIF('MS-Chieu'!C$6:C$35,$D50),"0")&amp;"), ","")</f>
        <v/>
      </c>
      <c r="J50" s="247" t="str">
        <f>IF((COUNTIF('MS-Sang'!D$6:D$35,$D50)+COUNTIF('MS-Chieu'!D$6:D$35,$D50))&gt;0,J$6&amp;" ("&amp;TEXT(COUNTIF('MS-Sang'!D$6:D$35,$D50)+COUNTIF('MS-Chieu'!D$6:D$35,$D50),"0")&amp;"), ","")</f>
        <v/>
      </c>
      <c r="K50" s="247" t="str">
        <f>IF((COUNTIF('MS-Sang'!E$6:E$35,$D50)+COUNTIF('MS-Chieu'!E$6:E$35,$D50))&gt;0,K$6&amp;" ("&amp;TEXT(COUNTIF('MS-Sang'!E$6:E$35,$D50)+COUNTIF('MS-Chieu'!E$6:E$35,$D50),"0")&amp;"), ","")</f>
        <v/>
      </c>
      <c r="L50" s="247" t="str">
        <f>IF((COUNTIF('MS-Sang'!F$6:F$35,$D50)+COUNTIF('MS-Chieu'!F$6:F$35,$D50))&gt;0,L$6&amp;" ("&amp;TEXT(COUNTIF('MS-Sang'!F$6:F$35,$D50)+COUNTIF('MS-Chieu'!F$6:F$35,$D50),"0")&amp;"), ","")</f>
        <v/>
      </c>
      <c r="M50" s="247" t="str">
        <f>IF((COUNTIF('MS-Sang'!G$6:G$35,$D50)+COUNTIF('MS-Chieu'!G$6:G$35,$D50))&gt;0,M$6&amp;" ("&amp;TEXT(COUNTIF('MS-Sang'!G$6:G$35,$D50)+COUNTIF('MS-Chieu'!G$6:G$35,$D50),"0")&amp;"), ","")</f>
        <v/>
      </c>
      <c r="N50" s="247" t="str">
        <f>IF((COUNTIF('MS-Sang'!H$6:H$35,$D50)+COUNTIF('MS-Chieu'!H$6:H$35,$D50))&gt;0,N$6&amp;" ("&amp;TEXT(COUNTIF('MS-Sang'!H$6:H$35,$D50)+COUNTIF('MS-Chieu'!H$6:H$35,$D50),"0")&amp;"), ","")</f>
        <v/>
      </c>
      <c r="O50" s="247" t="str">
        <f>IF((COUNTIF('MS-Sang'!I$6:I$35,$D50)+COUNTIF('MS-Chieu'!I$6:I$35,$D50))&gt;0,O$6&amp;" ("&amp;TEXT(COUNTIF('MS-Sang'!I$6:I$35,$D50)+COUNTIF('MS-Chieu'!I$6:I$35,$D50),"0")&amp;"), ","")</f>
        <v xml:space="preserve">10A7 (4), </v>
      </c>
      <c r="P50" s="247" t="str">
        <f>IF((COUNTIF('MS-Sang'!J$6:J$35,$D50)+COUNTIF('MS-Chieu'!J$6:J$35,$D50))&gt;0,P$6&amp;" ("&amp;TEXT(COUNTIF('MS-Sang'!J$6:J$35,$D50)+COUNTIF('MS-Chieu'!J$6:J$35,$D50),"0")&amp;"), ","")</f>
        <v/>
      </c>
      <c r="Q50" s="247" t="str">
        <f>IF((COUNTIF('MS-Sang'!K$6:K$35,$D50)+COUNTIF('MS-Chieu'!K$6:K$35,$D50))&gt;0,Q$6&amp;" ("&amp;TEXT(COUNTIF('MS-Sang'!K$6:K$35,$D50)+COUNTIF('MS-Chieu'!K$6:K$35,$D50),"0")&amp;"), ","")</f>
        <v/>
      </c>
      <c r="R50" s="247" t="str">
        <f>IF((COUNTIF('MS-Sang'!L$6:L$35,$D50)+COUNTIF('MS-Chieu'!L$6:L$35,$D50))&gt;0,R$6&amp;" ("&amp;TEXT(COUNTIF('MS-Sang'!L$6:L$35,$D50)+COUNTIF('MS-Chieu'!L$6:L$35,$D50),"0")&amp;"), ","")</f>
        <v/>
      </c>
      <c r="S50" s="247" t="str">
        <f>IF((COUNTIF('MS-Sang'!M$6:M$35,$D50)+COUNTIF('MS-Chieu'!M$6:M$35,$D50))&gt;0,S$6&amp;" ("&amp;TEXT(COUNTIF('MS-Sang'!M$6:M$35,$D50)+COUNTIF('MS-Chieu'!M$6:M$35,$D50),"0")&amp;"), ","")</f>
        <v/>
      </c>
      <c r="T50" s="247" t="str">
        <f>IF((COUNTIF('MS-Sang'!N$6:N$35,$D50)+COUNTIF('MS-Chieu'!N$6:N$35,$D50))&gt;0,T$6&amp;" ("&amp;TEXT(COUNTIF('MS-Sang'!N$6:N$35,$D50)+COUNTIF('MS-Chieu'!N$6:N$35,$D50),"0")&amp;"), ","")</f>
        <v/>
      </c>
      <c r="U50" s="247" t="str">
        <f>IF((COUNTIF('MS-Sang'!O$6:O$35,$D50)+COUNTIF('MS-Chieu'!O$6:O$35,$D50))&gt;0,U$6&amp;" ("&amp;TEXT(COUNTIF('MS-Sang'!O$6:O$35,$D50)+COUNTIF('MS-Chieu'!O$6:O$35,$D50),"0")&amp;"), ","")</f>
        <v/>
      </c>
      <c r="V50" s="247" t="str">
        <f>IF((COUNTIF('MS-Sang'!P$6:P$35,$D50)+COUNTIF('MS-Chieu'!P$6:P$35,$D50))&gt;0,V$6&amp;" ("&amp;TEXT(COUNTIF('MS-Sang'!P$6:P$35,$D50)+COUNTIF('MS-Chieu'!P$6:P$35,$D50),"0")&amp;"), ","")</f>
        <v/>
      </c>
      <c r="W50" s="247" t="str">
        <f>IF((COUNTIF('MS-Sang'!Q$6:Q$35,$D50)+COUNTIF('MS-Chieu'!Q$6:Q$35,$D50))&gt;0,W$6&amp;" ("&amp;TEXT(COUNTIF('MS-Sang'!Q$6:Q$35,$D50)+COUNTIF('MS-Chieu'!Q$6:Q$35,$D50),"0")&amp;"), ","")</f>
        <v/>
      </c>
      <c r="X50" s="247" t="str">
        <f>IF((COUNTIF('MS-Sang'!R$6:R$35,$D50)+COUNTIF('MS-Chieu'!R$6:R$35,$D50))&gt;0,X$6&amp;" ("&amp;TEXT(COUNTIF('MS-Sang'!R$6:R$35,$D50)+COUNTIF('MS-Chieu'!R$6:R$35,$D50),"0")&amp;"), ","")</f>
        <v/>
      </c>
      <c r="Y50" s="247" t="str">
        <f>IF((COUNTIF('MS-Sang'!S$6:S$35,$D50)+COUNTIF('MS-Chieu'!S$6:S$35,$D50))&gt;0,Y$6&amp;" ("&amp;TEXT(COUNTIF('MS-Sang'!S$6:S$35,$D50)+COUNTIF('MS-Chieu'!S$6:S$35,$D50),"0")&amp;"), ","")</f>
        <v/>
      </c>
      <c r="Z50" s="247" t="str">
        <f>IF((COUNTIF('MS-Sang'!T$6:T$35,$D50)+COUNTIF('MS-Chieu'!T$6:T$35,$D50))&gt;0,Z$6&amp;" ("&amp;TEXT(COUNTIF('MS-Sang'!T$6:T$35,$D50)+COUNTIF('MS-Chieu'!T$6:T$35,$D50),"0")&amp;"), ","")</f>
        <v/>
      </c>
      <c r="AA50" s="247" t="str">
        <f>IF((COUNTIF('MS-Sang'!U$6:U$35,$D50)+COUNTIF('MS-Chieu'!U$6:U$35,$D50))&gt;0,AA$6&amp;" ("&amp;TEXT(COUNTIF('MS-Sang'!U$6:U$35,$D50)+COUNTIF('MS-Chieu'!U$6:U$35,$D50),"0")&amp;"), ","")</f>
        <v/>
      </c>
      <c r="AB50" s="247" t="str">
        <f>IF((COUNTIF('MS-Sang'!V$6:V$35,$D50)+COUNTIF('MS-Chieu'!V$6:V$35,$D50))&gt;0,AB$6&amp;" ("&amp;TEXT(COUNTIF('MS-Sang'!V$6:V$35,$D50)+COUNTIF('MS-Chieu'!V$6:V$35,$D50),"0")&amp;"), ","")</f>
        <v/>
      </c>
      <c r="AC50" s="247" t="str">
        <f>IF((COUNTIF('MS-Sang'!W$6:W$35,$D50)+COUNTIF('MS-Chieu'!W$6:W$35,$D50))&gt;0,AC$6&amp;" ("&amp;TEXT(COUNTIF('MS-Sang'!W$6:W$35,$D50)+COUNTIF('MS-Chieu'!W$6:W$35,$D50),"0")&amp;"), ","")</f>
        <v/>
      </c>
      <c r="AD50" s="247" t="str">
        <f>IF((COUNTIF('MS-Sang'!X$6:X$35,$D50)+COUNTIF('MS-Chieu'!X$6:X$35,$D50))&gt;0,AD$6&amp;" ("&amp;TEXT(COUNTIF('MS-Sang'!X$6:X$35,$D50)+COUNTIF('MS-Chieu'!X$6:X$35,$D50),"0")&amp;"), ","")</f>
        <v/>
      </c>
      <c r="AE50" s="247" t="str">
        <f>IF((COUNTIF('MS-Sang'!Y$6:Y$35,$D50)+COUNTIF('MS-Chieu'!Y$6:Y$35,$D50))&gt;0,AE$6&amp;" ("&amp;TEXT(COUNTIF('MS-Sang'!Y$6:Y$35,$D50)+COUNTIF('MS-Chieu'!Y$6:Y$35,$D50),"0")&amp;"), ","")</f>
        <v/>
      </c>
      <c r="AF50" s="247" t="str">
        <f>IF((COUNTIF('MS-Sang'!Z$6:Z$35,$D50)+COUNTIF('MS-Chieu'!Z$6:Z$35,$D50))&gt;0,AF$6&amp;" ("&amp;TEXT(COUNTIF('MS-Sang'!Z$6:Z$35,$D50)+COUNTIF('MS-Chieu'!Z$6:Z$35,$D50),"0")&amp;"), ","")</f>
        <v/>
      </c>
      <c r="AG50" s="247" t="str">
        <f>IF((COUNTIF('MS-Sang'!AA$6:AA$35,$D50)+COUNTIF('MS-Chieu'!AA$6:AA$35,$D50))&gt;0,AG$6&amp;" ("&amp;TEXT(COUNTIF('MS-Sang'!AA$6:AA$35,$D50)+COUNTIF('MS-Chieu'!AA$6:AA$35,$D50),"0")&amp;"), ","")</f>
        <v/>
      </c>
      <c r="AH50" s="247" t="str">
        <f>IF((COUNTIF('MS-Sang'!AB$6:AB$35,$D50)+COUNTIF('MS-Chieu'!AB$6:AB$35,$D50))&gt;0,AH$6&amp;" ("&amp;TEXT(COUNTIF('MS-Sang'!AB$6:AB$35,$D50)+COUNTIF('MS-Chieu'!AB$6:AB$35,$D50),"0")&amp;"), ","")</f>
        <v xml:space="preserve">12A5 (5), </v>
      </c>
      <c r="AI50" s="247" t="str">
        <f>IF((COUNTIF('MS-Sang'!AC$6:AC$35,$D50)+COUNTIF('MS-Chieu'!AC$6:AC$35,$D50))&gt;0,AI$6&amp;" ("&amp;TEXT(COUNTIF('MS-Sang'!AC$6:AC$35,$D50)+COUNTIF('MS-Chieu'!AC$6:AC$35,$D50),"0")&amp;"), ","")</f>
        <v/>
      </c>
      <c r="AJ50" s="247" t="str">
        <f>IF((COUNTIF('MS-Sang'!AD$6:AD$35,$D50)+COUNTIF('MS-Chieu'!AD$6:AD$35,$D50))&gt;0,AJ$6&amp;" ("&amp;TEXT(COUNTIF('MS-Sang'!AD$6:AD$35,$D50)+COUNTIF('MS-Chieu'!AD$6:AD$35,$D50),"0")&amp;"), ","")</f>
        <v/>
      </c>
      <c r="AK50" s="247" t="str">
        <f>IF((COUNTIF('MS-Sang'!AE$6:AE$35,$D50)+COUNTIF('MS-Chieu'!AE$6:AE$35,$D50))&gt;0,AK$6&amp;" ("&amp;TEXT(COUNTIF('MS-Sang'!AE$6:AE$35,$D50)+COUNTIF('MS-Chieu'!AE$6:AE$35,$D50),"0")&amp;"), ","")</f>
        <v/>
      </c>
      <c r="AL50" s="247" t="str">
        <f>IF((COUNTIF('MS-Sang'!AF$6:AF$35,$D50)+COUNTIF('MS-Chieu'!AF$6:AF$35,$D50))&gt;0,AL$6&amp;" ("&amp;TEXT(COUNTIF('MS-Sang'!AF$6:AF$35,$D50)+COUNTIF('MS-Chieu'!AF$6:AF$35,$D50),"0")&amp;"), ","")</f>
        <v/>
      </c>
      <c r="AM50" s="247" t="str">
        <f>IF((COUNTIF('MS-Sang'!AG$6:AG$35,$D50)+COUNTIF('MS-Chieu'!AG$6:AG$35,$D50))&gt;0,AM$6&amp;" ("&amp;TEXT(COUNTIF('MS-Sang'!AG$6:AG$35,$D50)+COUNTIF('MS-Chieu'!AG$6:AG$35,$D50),"0")&amp;"), ","")</f>
        <v xml:space="preserve">12A10 (5), </v>
      </c>
      <c r="AN50" s="247" t="str">
        <f>IF((COUNTIF('MS-Sang'!AH$6:AH$35,$D50)+COUNTIF('MS-Chieu'!AH$6:AH$35,$D50))&gt;0,AN$6&amp;" ("&amp;TEXT(COUNTIF('MS-Sang'!AH$6:AH$35,$D50)+COUNTIF('MS-Chieu'!AH$6:AH$35,$D50),"0")&amp;"), ","")</f>
        <v/>
      </c>
      <c r="AO50" s="247" t="str">
        <f>IF((COUNTIF('MS-Sang'!AI$6:AI$35,$D50)+COUNTIF('MS-Chieu'!AI$6:AI$35,$D50))&gt;0,AO$6&amp;" ("&amp;TEXT(COUNTIF('MS-Sang'!AI$6:AI$35,$D50)+COUNTIF('MS-Chieu'!AI$6:AI$35,$D50),"0")&amp;"), ","")</f>
        <v/>
      </c>
      <c r="AP50" s="247" t="str">
        <f>IF((COUNTIF('MS-Sang'!AJ$6:AJ$35,$D50)+COUNTIF('MS-Chieu'!AJ$6:AJ$35,$D50))&gt;0,AP$6&amp;" ("&amp;TEXT(COUNTIF('MS-Sang'!AJ$6:AJ$35,$D50)+COUNTIF('MS-Chieu'!AJ$6:AJ$35,$D50),"0")&amp;"), ","")</f>
        <v/>
      </c>
      <c r="AQ50" s="247" t="str">
        <f>IF((COUNTIF('MS-Sang'!AK$6:AK$35,$D50)+COUNTIF('MS-Chieu'!AK$6:AK$35,$D50))&gt;0,AQ$6&amp;" ("&amp;TEXT(COUNTIF('MS-Sang'!AK$6:AK$35,$D50)+COUNTIF('MS-Chieu'!AK$6:AK$35,$D50),"0")&amp;"), ","")</f>
        <v/>
      </c>
      <c r="AR50" s="247" t="str">
        <f>IF((COUNTIF('MS-Sang'!AL$6:AL$35,$D50)+COUNTIF('MS-Chieu'!AL$6:AL$35,$D50))&gt;0,AR$6&amp;" ("&amp;TEXT(COUNTIF('MS-Sang'!AL$6:AL$35,$D50)+COUNTIF('MS-Chieu'!AL$6:AL$35,$D50),"0")&amp;"), ","")</f>
        <v/>
      </c>
      <c r="AS50" s="247" t="str">
        <f>IF((COUNTIF('MS-Sang'!AM$6:AM$35,$D50)+COUNTIF('MS-Chieu'!AM$6:AM$35,$D50))&gt;0,AS$6&amp;" ("&amp;TEXT(COUNTIF('MS-Sang'!AM$6:AM$35,$D50)+COUNTIF('MS-Chieu'!AM$6:AM$35,$D50),"0")&amp;"), ","")</f>
        <v/>
      </c>
    </row>
    <row r="51" spans="1:45" s="231" customFormat="1" ht="18.75" x14ac:dyDescent="0.2">
      <c r="A51" s="245">
        <f t="shared" si="0"/>
        <v>44</v>
      </c>
      <c r="B51" s="246" t="str">
        <f>'MS1'!L45</f>
        <v>Trương Thị Hồng Thúy</v>
      </c>
      <c r="C51" s="246" t="str">
        <f>'MS1'!E45</f>
        <v>Toán</v>
      </c>
      <c r="D51" s="240" t="str">
        <f>'MS1'!B45</f>
        <v>T10</v>
      </c>
      <c r="E51" s="246" t="str">
        <f>'MS1'!N45</f>
        <v>12A7</v>
      </c>
      <c r="F51" s="247" t="str">
        <f t="shared" si="1"/>
        <v xml:space="preserve">11A5 (5), 12A3 (5), 12A7 (6), </v>
      </c>
      <c r="G51" s="248">
        <f>COUNTIF('MS-Sang'!$C$6:$AI$35,PCGD!$D51)+COUNTIF('MS-Chieu'!$C$6:$AI$35,PCGD!$D51)</f>
        <v>16</v>
      </c>
      <c r="H51" s="247" t="str">
        <f t="shared" si="2"/>
        <v xml:space="preserve">11A5 (5), 12A3 (5), 12A7 (6), </v>
      </c>
      <c r="I51" s="247" t="str">
        <f>IF((COUNTIF('MS-Sang'!C$6:C$35,$D51)+COUNTIF('MS-Chieu'!C$6:C$35,$D51))&gt;0,I$6&amp;" ("&amp;TEXT(COUNTIF('MS-Sang'!C$6:C$35,$D51)+COUNTIF('MS-Chieu'!C$6:C$35,$D51),"0")&amp;"), ","")</f>
        <v/>
      </c>
      <c r="J51" s="247" t="str">
        <f>IF((COUNTIF('MS-Sang'!D$6:D$35,$D51)+COUNTIF('MS-Chieu'!D$6:D$35,$D51))&gt;0,J$6&amp;" ("&amp;TEXT(COUNTIF('MS-Sang'!D$6:D$35,$D51)+COUNTIF('MS-Chieu'!D$6:D$35,$D51),"0")&amp;"), ","")</f>
        <v/>
      </c>
      <c r="K51" s="247" t="str">
        <f>IF((COUNTIF('MS-Sang'!E$6:E$35,$D51)+COUNTIF('MS-Chieu'!E$6:E$35,$D51))&gt;0,K$6&amp;" ("&amp;TEXT(COUNTIF('MS-Sang'!E$6:E$35,$D51)+COUNTIF('MS-Chieu'!E$6:E$35,$D51),"0")&amp;"), ","")</f>
        <v/>
      </c>
      <c r="L51" s="247" t="str">
        <f>IF((COUNTIF('MS-Sang'!F$6:F$35,$D51)+COUNTIF('MS-Chieu'!F$6:F$35,$D51))&gt;0,L$6&amp;" ("&amp;TEXT(COUNTIF('MS-Sang'!F$6:F$35,$D51)+COUNTIF('MS-Chieu'!F$6:F$35,$D51),"0")&amp;"), ","")</f>
        <v/>
      </c>
      <c r="M51" s="247" t="str">
        <f>IF((COUNTIF('MS-Sang'!G$6:G$35,$D51)+COUNTIF('MS-Chieu'!G$6:G$35,$D51))&gt;0,M$6&amp;" ("&amp;TEXT(COUNTIF('MS-Sang'!G$6:G$35,$D51)+COUNTIF('MS-Chieu'!G$6:G$35,$D51),"0")&amp;"), ","")</f>
        <v/>
      </c>
      <c r="N51" s="247" t="str">
        <f>IF((COUNTIF('MS-Sang'!H$6:H$35,$D51)+COUNTIF('MS-Chieu'!H$6:H$35,$D51))&gt;0,N$6&amp;" ("&amp;TEXT(COUNTIF('MS-Sang'!H$6:H$35,$D51)+COUNTIF('MS-Chieu'!H$6:H$35,$D51),"0")&amp;"), ","")</f>
        <v/>
      </c>
      <c r="O51" s="247" t="str">
        <f>IF((COUNTIF('MS-Sang'!I$6:I$35,$D51)+COUNTIF('MS-Chieu'!I$6:I$35,$D51))&gt;0,O$6&amp;" ("&amp;TEXT(COUNTIF('MS-Sang'!I$6:I$35,$D51)+COUNTIF('MS-Chieu'!I$6:I$35,$D51),"0")&amp;"), ","")</f>
        <v/>
      </c>
      <c r="P51" s="247" t="str">
        <f>IF((COUNTIF('MS-Sang'!J$6:J$35,$D51)+COUNTIF('MS-Chieu'!J$6:J$35,$D51))&gt;0,P$6&amp;" ("&amp;TEXT(COUNTIF('MS-Sang'!J$6:J$35,$D51)+COUNTIF('MS-Chieu'!J$6:J$35,$D51),"0")&amp;"), ","")</f>
        <v/>
      </c>
      <c r="Q51" s="247" t="str">
        <f>IF((COUNTIF('MS-Sang'!K$6:K$35,$D51)+COUNTIF('MS-Chieu'!K$6:K$35,$D51))&gt;0,Q$6&amp;" ("&amp;TEXT(COUNTIF('MS-Sang'!K$6:K$35,$D51)+COUNTIF('MS-Chieu'!K$6:K$35,$D51),"0")&amp;"), ","")</f>
        <v/>
      </c>
      <c r="R51" s="247" t="str">
        <f>IF((COUNTIF('MS-Sang'!L$6:L$35,$D51)+COUNTIF('MS-Chieu'!L$6:L$35,$D51))&gt;0,R$6&amp;" ("&amp;TEXT(COUNTIF('MS-Sang'!L$6:L$35,$D51)+COUNTIF('MS-Chieu'!L$6:L$35,$D51),"0")&amp;"), ","")</f>
        <v/>
      </c>
      <c r="S51" s="247" t="str">
        <f>IF((COUNTIF('MS-Sang'!M$6:M$35,$D51)+COUNTIF('MS-Chieu'!M$6:M$35,$D51))&gt;0,S$6&amp;" ("&amp;TEXT(COUNTIF('MS-Sang'!M$6:M$35,$D51)+COUNTIF('MS-Chieu'!M$6:M$35,$D51),"0")&amp;"), ","")</f>
        <v/>
      </c>
      <c r="T51" s="247" t="str">
        <f>IF((COUNTIF('MS-Sang'!N$6:N$35,$D51)+COUNTIF('MS-Chieu'!N$6:N$35,$D51))&gt;0,T$6&amp;" ("&amp;TEXT(COUNTIF('MS-Sang'!N$6:N$35,$D51)+COUNTIF('MS-Chieu'!N$6:N$35,$D51),"0")&amp;"), ","")</f>
        <v/>
      </c>
      <c r="U51" s="247" t="str">
        <f>IF((COUNTIF('MS-Sang'!O$6:O$35,$D51)+COUNTIF('MS-Chieu'!O$6:O$35,$D51))&gt;0,U$6&amp;" ("&amp;TEXT(COUNTIF('MS-Sang'!O$6:O$35,$D51)+COUNTIF('MS-Chieu'!O$6:O$35,$D51),"0")&amp;"), ","")</f>
        <v/>
      </c>
      <c r="V51" s="247" t="str">
        <f>IF((COUNTIF('MS-Sang'!P$6:P$35,$D51)+COUNTIF('MS-Chieu'!P$6:P$35,$D51))&gt;0,V$6&amp;" ("&amp;TEXT(COUNTIF('MS-Sang'!P$6:P$35,$D51)+COUNTIF('MS-Chieu'!P$6:P$35,$D51),"0")&amp;"), ","")</f>
        <v/>
      </c>
      <c r="W51" s="247" t="str">
        <f>IF((COUNTIF('MS-Sang'!Q$6:Q$35,$D51)+COUNTIF('MS-Chieu'!Q$6:Q$35,$D51))&gt;0,W$6&amp;" ("&amp;TEXT(COUNTIF('MS-Sang'!Q$6:Q$35,$D51)+COUNTIF('MS-Chieu'!Q$6:Q$35,$D51),"0")&amp;"), ","")</f>
        <v/>
      </c>
      <c r="X51" s="247" t="str">
        <f>IF((COUNTIF('MS-Sang'!R$6:R$35,$D51)+COUNTIF('MS-Chieu'!R$6:R$35,$D51))&gt;0,X$6&amp;" ("&amp;TEXT(COUNTIF('MS-Sang'!R$6:R$35,$D51)+COUNTIF('MS-Chieu'!R$6:R$35,$D51),"0")&amp;"), ","")</f>
        <v xml:space="preserve">11A5 (5), </v>
      </c>
      <c r="Y51" s="247" t="str">
        <f>IF((COUNTIF('MS-Sang'!S$6:S$35,$D51)+COUNTIF('MS-Chieu'!S$6:S$35,$D51))&gt;0,Y$6&amp;" ("&amp;TEXT(COUNTIF('MS-Sang'!S$6:S$35,$D51)+COUNTIF('MS-Chieu'!S$6:S$35,$D51),"0")&amp;"), ","")</f>
        <v/>
      </c>
      <c r="Z51" s="247" t="str">
        <f>IF((COUNTIF('MS-Sang'!T$6:T$35,$D51)+COUNTIF('MS-Chieu'!T$6:T$35,$D51))&gt;0,Z$6&amp;" ("&amp;TEXT(COUNTIF('MS-Sang'!T$6:T$35,$D51)+COUNTIF('MS-Chieu'!T$6:T$35,$D51),"0")&amp;"), ","")</f>
        <v/>
      </c>
      <c r="AA51" s="247" t="str">
        <f>IF((COUNTIF('MS-Sang'!U$6:U$35,$D51)+COUNTIF('MS-Chieu'!U$6:U$35,$D51))&gt;0,AA$6&amp;" ("&amp;TEXT(COUNTIF('MS-Sang'!U$6:U$35,$D51)+COUNTIF('MS-Chieu'!U$6:U$35,$D51),"0")&amp;"), ","")</f>
        <v/>
      </c>
      <c r="AB51" s="247" t="str">
        <f>IF((COUNTIF('MS-Sang'!V$6:V$35,$D51)+COUNTIF('MS-Chieu'!V$6:V$35,$D51))&gt;0,AB$6&amp;" ("&amp;TEXT(COUNTIF('MS-Sang'!V$6:V$35,$D51)+COUNTIF('MS-Chieu'!V$6:V$35,$D51),"0")&amp;"), ","")</f>
        <v/>
      </c>
      <c r="AC51" s="247" t="str">
        <f>IF((COUNTIF('MS-Sang'!W$6:W$35,$D51)+COUNTIF('MS-Chieu'!W$6:W$35,$D51))&gt;0,AC$6&amp;" ("&amp;TEXT(COUNTIF('MS-Sang'!W$6:W$35,$D51)+COUNTIF('MS-Chieu'!W$6:W$35,$D51),"0")&amp;"), ","")</f>
        <v/>
      </c>
      <c r="AD51" s="247" t="str">
        <f>IF((COUNTIF('MS-Sang'!X$6:X$35,$D51)+COUNTIF('MS-Chieu'!X$6:X$35,$D51))&gt;0,AD$6&amp;" ("&amp;TEXT(COUNTIF('MS-Sang'!X$6:X$35,$D51)+COUNTIF('MS-Chieu'!X$6:X$35,$D51),"0")&amp;"), ","")</f>
        <v/>
      </c>
      <c r="AE51" s="247" t="str">
        <f>IF((COUNTIF('MS-Sang'!Y$6:Y$35,$D51)+COUNTIF('MS-Chieu'!Y$6:Y$35,$D51))&gt;0,AE$6&amp;" ("&amp;TEXT(COUNTIF('MS-Sang'!Y$6:Y$35,$D51)+COUNTIF('MS-Chieu'!Y$6:Y$35,$D51),"0")&amp;"), ","")</f>
        <v/>
      </c>
      <c r="AF51" s="247" t="str">
        <f>IF((COUNTIF('MS-Sang'!Z$6:Z$35,$D51)+COUNTIF('MS-Chieu'!Z$6:Z$35,$D51))&gt;0,AF$6&amp;" ("&amp;TEXT(COUNTIF('MS-Sang'!Z$6:Z$35,$D51)+COUNTIF('MS-Chieu'!Z$6:Z$35,$D51),"0")&amp;"), ","")</f>
        <v xml:space="preserve">12A3 (5), </v>
      </c>
      <c r="AG51" s="247" t="str">
        <f>IF((COUNTIF('MS-Sang'!AA$6:AA$35,$D51)+COUNTIF('MS-Chieu'!AA$6:AA$35,$D51))&gt;0,AG$6&amp;" ("&amp;TEXT(COUNTIF('MS-Sang'!AA$6:AA$35,$D51)+COUNTIF('MS-Chieu'!AA$6:AA$35,$D51),"0")&amp;"), ","")</f>
        <v/>
      </c>
      <c r="AH51" s="247" t="str">
        <f>IF((COUNTIF('MS-Sang'!AB$6:AB$35,$D51)+COUNTIF('MS-Chieu'!AB$6:AB$35,$D51))&gt;0,AH$6&amp;" ("&amp;TEXT(COUNTIF('MS-Sang'!AB$6:AB$35,$D51)+COUNTIF('MS-Chieu'!AB$6:AB$35,$D51),"0")&amp;"), ","")</f>
        <v/>
      </c>
      <c r="AI51" s="247" t="str">
        <f>IF((COUNTIF('MS-Sang'!AC$6:AC$35,$D51)+COUNTIF('MS-Chieu'!AC$6:AC$35,$D51))&gt;0,AI$6&amp;" ("&amp;TEXT(COUNTIF('MS-Sang'!AC$6:AC$35,$D51)+COUNTIF('MS-Chieu'!AC$6:AC$35,$D51),"0")&amp;"), ","")</f>
        <v/>
      </c>
      <c r="AJ51" s="247" t="str">
        <f>IF((COUNTIF('MS-Sang'!AD$6:AD$35,$D51)+COUNTIF('MS-Chieu'!AD$6:AD$35,$D51))&gt;0,AJ$6&amp;" ("&amp;TEXT(COUNTIF('MS-Sang'!AD$6:AD$35,$D51)+COUNTIF('MS-Chieu'!AD$6:AD$35,$D51),"0")&amp;"), ","")</f>
        <v xml:space="preserve">12A7 (6), </v>
      </c>
      <c r="AK51" s="247" t="str">
        <f>IF((COUNTIF('MS-Sang'!AE$6:AE$35,$D51)+COUNTIF('MS-Chieu'!AE$6:AE$35,$D51))&gt;0,AK$6&amp;" ("&amp;TEXT(COUNTIF('MS-Sang'!AE$6:AE$35,$D51)+COUNTIF('MS-Chieu'!AE$6:AE$35,$D51),"0")&amp;"), ","")</f>
        <v/>
      </c>
      <c r="AL51" s="247" t="str">
        <f>IF((COUNTIF('MS-Sang'!AF$6:AF$35,$D51)+COUNTIF('MS-Chieu'!AF$6:AF$35,$D51))&gt;0,AL$6&amp;" ("&amp;TEXT(COUNTIF('MS-Sang'!AF$6:AF$35,$D51)+COUNTIF('MS-Chieu'!AF$6:AF$35,$D51),"0")&amp;"), ","")</f>
        <v/>
      </c>
      <c r="AM51" s="247" t="str">
        <f>IF((COUNTIF('MS-Sang'!AG$6:AG$35,$D51)+COUNTIF('MS-Chieu'!AG$6:AG$35,$D51))&gt;0,AM$6&amp;" ("&amp;TEXT(COUNTIF('MS-Sang'!AG$6:AG$35,$D51)+COUNTIF('MS-Chieu'!AG$6:AG$35,$D51),"0")&amp;"), ","")</f>
        <v/>
      </c>
      <c r="AN51" s="247" t="str">
        <f>IF((COUNTIF('MS-Sang'!AH$6:AH$35,$D51)+COUNTIF('MS-Chieu'!AH$6:AH$35,$D51))&gt;0,AN$6&amp;" ("&amp;TEXT(COUNTIF('MS-Sang'!AH$6:AH$35,$D51)+COUNTIF('MS-Chieu'!AH$6:AH$35,$D51),"0")&amp;"), ","")</f>
        <v/>
      </c>
      <c r="AO51" s="247" t="str">
        <f>IF((COUNTIF('MS-Sang'!AI$6:AI$35,$D51)+COUNTIF('MS-Chieu'!AI$6:AI$35,$D51))&gt;0,AO$6&amp;" ("&amp;TEXT(COUNTIF('MS-Sang'!AI$6:AI$35,$D51)+COUNTIF('MS-Chieu'!AI$6:AI$35,$D51),"0")&amp;"), ","")</f>
        <v/>
      </c>
      <c r="AP51" s="247" t="str">
        <f>IF((COUNTIF('MS-Sang'!AJ$6:AJ$35,$D51)+COUNTIF('MS-Chieu'!AJ$6:AJ$35,$D51))&gt;0,AP$6&amp;" ("&amp;TEXT(COUNTIF('MS-Sang'!AJ$6:AJ$35,$D51)+COUNTIF('MS-Chieu'!AJ$6:AJ$35,$D51),"0")&amp;"), ","")</f>
        <v/>
      </c>
      <c r="AQ51" s="247" t="str">
        <f>IF((COUNTIF('MS-Sang'!AK$6:AK$35,$D51)+COUNTIF('MS-Chieu'!AK$6:AK$35,$D51))&gt;0,AQ$6&amp;" ("&amp;TEXT(COUNTIF('MS-Sang'!AK$6:AK$35,$D51)+COUNTIF('MS-Chieu'!AK$6:AK$35,$D51),"0")&amp;"), ","")</f>
        <v/>
      </c>
      <c r="AR51" s="247" t="str">
        <f>IF((COUNTIF('MS-Sang'!AL$6:AL$35,$D51)+COUNTIF('MS-Chieu'!AL$6:AL$35,$D51))&gt;0,AR$6&amp;" ("&amp;TEXT(COUNTIF('MS-Sang'!AL$6:AL$35,$D51)+COUNTIF('MS-Chieu'!AL$6:AL$35,$D51),"0")&amp;"), ","")</f>
        <v/>
      </c>
      <c r="AS51" s="247" t="str">
        <f>IF((COUNTIF('MS-Sang'!AM$6:AM$35,$D51)+COUNTIF('MS-Chieu'!AM$6:AM$35,$D51))&gt;0,AS$6&amp;" ("&amp;TEXT(COUNTIF('MS-Sang'!AM$6:AM$35,$D51)+COUNTIF('MS-Chieu'!AM$6:AM$35,$D51),"0")&amp;"), ","")</f>
        <v/>
      </c>
    </row>
    <row r="52" spans="1:45" s="231" customFormat="1" ht="18.75" x14ac:dyDescent="0.2">
      <c r="A52" s="245">
        <f t="shared" si="0"/>
        <v>45</v>
      </c>
      <c r="B52" s="246" t="str">
        <f>'MS1'!L46</f>
        <v>Trần Ngọc  Vũ</v>
      </c>
      <c r="C52" s="246" t="str">
        <f>'MS1'!E46</f>
        <v>Toán</v>
      </c>
      <c r="D52" s="240" t="str">
        <f>'MS1'!B46</f>
        <v>T11</v>
      </c>
      <c r="E52" s="246" t="str">
        <f>'MS1'!N46</f>
        <v>11A8</v>
      </c>
      <c r="F52" s="247" t="str">
        <f t="shared" si="1"/>
        <v xml:space="preserve">11A7 (5), 11A8 (6), 11A10 (5), </v>
      </c>
      <c r="G52" s="248">
        <f>COUNTIF('MS-Sang'!$C$6:$AI$35,PCGD!$D52)+COUNTIF('MS-Chieu'!$C$6:$AI$35,PCGD!$D52)</f>
        <v>16</v>
      </c>
      <c r="H52" s="247" t="str">
        <f t="shared" si="2"/>
        <v xml:space="preserve">11A7 (5), 11A8 (6), 11A10 (5), </v>
      </c>
      <c r="I52" s="247" t="str">
        <f>IF((COUNTIF('MS-Sang'!C$6:C$35,$D52)+COUNTIF('MS-Chieu'!C$6:C$35,$D52))&gt;0,I$6&amp;" ("&amp;TEXT(COUNTIF('MS-Sang'!C$6:C$35,$D52)+COUNTIF('MS-Chieu'!C$6:C$35,$D52),"0")&amp;"), ","")</f>
        <v/>
      </c>
      <c r="J52" s="247" t="str">
        <f>IF((COUNTIF('MS-Sang'!D$6:D$35,$D52)+COUNTIF('MS-Chieu'!D$6:D$35,$D52))&gt;0,J$6&amp;" ("&amp;TEXT(COUNTIF('MS-Sang'!D$6:D$35,$D52)+COUNTIF('MS-Chieu'!D$6:D$35,$D52),"0")&amp;"), ","")</f>
        <v/>
      </c>
      <c r="K52" s="247" t="str">
        <f>IF((COUNTIF('MS-Sang'!E$6:E$35,$D52)+COUNTIF('MS-Chieu'!E$6:E$35,$D52))&gt;0,K$6&amp;" ("&amp;TEXT(COUNTIF('MS-Sang'!E$6:E$35,$D52)+COUNTIF('MS-Chieu'!E$6:E$35,$D52),"0")&amp;"), ","")</f>
        <v/>
      </c>
      <c r="L52" s="247" t="str">
        <f>IF((COUNTIF('MS-Sang'!F$6:F$35,$D52)+COUNTIF('MS-Chieu'!F$6:F$35,$D52))&gt;0,L$6&amp;" ("&amp;TEXT(COUNTIF('MS-Sang'!F$6:F$35,$D52)+COUNTIF('MS-Chieu'!F$6:F$35,$D52),"0")&amp;"), ","")</f>
        <v/>
      </c>
      <c r="M52" s="247" t="str">
        <f>IF((COUNTIF('MS-Sang'!G$6:G$35,$D52)+COUNTIF('MS-Chieu'!G$6:G$35,$D52))&gt;0,M$6&amp;" ("&amp;TEXT(COUNTIF('MS-Sang'!G$6:G$35,$D52)+COUNTIF('MS-Chieu'!G$6:G$35,$D52),"0")&amp;"), ","")</f>
        <v/>
      </c>
      <c r="N52" s="247" t="str">
        <f>IF((COUNTIF('MS-Sang'!H$6:H$35,$D52)+COUNTIF('MS-Chieu'!H$6:H$35,$D52))&gt;0,N$6&amp;" ("&amp;TEXT(COUNTIF('MS-Sang'!H$6:H$35,$D52)+COUNTIF('MS-Chieu'!H$6:H$35,$D52),"0")&amp;"), ","")</f>
        <v/>
      </c>
      <c r="O52" s="247" t="str">
        <f>IF((COUNTIF('MS-Sang'!I$6:I$35,$D52)+COUNTIF('MS-Chieu'!I$6:I$35,$D52))&gt;0,O$6&amp;" ("&amp;TEXT(COUNTIF('MS-Sang'!I$6:I$35,$D52)+COUNTIF('MS-Chieu'!I$6:I$35,$D52),"0")&amp;"), ","")</f>
        <v/>
      </c>
      <c r="P52" s="247" t="str">
        <f>IF((COUNTIF('MS-Sang'!J$6:J$35,$D52)+COUNTIF('MS-Chieu'!J$6:J$35,$D52))&gt;0,P$6&amp;" ("&amp;TEXT(COUNTIF('MS-Sang'!J$6:J$35,$D52)+COUNTIF('MS-Chieu'!J$6:J$35,$D52),"0")&amp;"), ","")</f>
        <v/>
      </c>
      <c r="Q52" s="247" t="str">
        <f>IF((COUNTIF('MS-Sang'!K$6:K$35,$D52)+COUNTIF('MS-Chieu'!K$6:K$35,$D52))&gt;0,Q$6&amp;" ("&amp;TEXT(COUNTIF('MS-Sang'!K$6:K$35,$D52)+COUNTIF('MS-Chieu'!K$6:K$35,$D52),"0")&amp;"), ","")</f>
        <v/>
      </c>
      <c r="R52" s="247" t="str">
        <f>IF((COUNTIF('MS-Sang'!L$6:L$35,$D52)+COUNTIF('MS-Chieu'!L$6:L$35,$D52))&gt;0,R$6&amp;" ("&amp;TEXT(COUNTIF('MS-Sang'!L$6:L$35,$D52)+COUNTIF('MS-Chieu'!L$6:L$35,$D52),"0")&amp;"), ","")</f>
        <v/>
      </c>
      <c r="S52" s="247" t="str">
        <f>IF((COUNTIF('MS-Sang'!M$6:M$35,$D52)+COUNTIF('MS-Chieu'!M$6:M$35,$D52))&gt;0,S$6&amp;" ("&amp;TEXT(COUNTIF('MS-Sang'!M$6:M$35,$D52)+COUNTIF('MS-Chieu'!M$6:M$35,$D52),"0")&amp;"), ","")</f>
        <v/>
      </c>
      <c r="T52" s="247" t="str">
        <f>IF((COUNTIF('MS-Sang'!N$6:N$35,$D52)+COUNTIF('MS-Chieu'!N$6:N$35,$D52))&gt;0,T$6&amp;" ("&amp;TEXT(COUNTIF('MS-Sang'!N$6:N$35,$D52)+COUNTIF('MS-Chieu'!N$6:N$35,$D52),"0")&amp;"), ","")</f>
        <v/>
      </c>
      <c r="U52" s="247" t="str">
        <f>IF((COUNTIF('MS-Sang'!O$6:O$35,$D52)+COUNTIF('MS-Chieu'!O$6:O$35,$D52))&gt;0,U$6&amp;" ("&amp;TEXT(COUNTIF('MS-Sang'!O$6:O$35,$D52)+COUNTIF('MS-Chieu'!O$6:O$35,$D52),"0")&amp;"), ","")</f>
        <v/>
      </c>
      <c r="V52" s="247" t="str">
        <f>IF((COUNTIF('MS-Sang'!P$6:P$35,$D52)+COUNTIF('MS-Chieu'!P$6:P$35,$D52))&gt;0,V$6&amp;" ("&amp;TEXT(COUNTIF('MS-Sang'!P$6:P$35,$D52)+COUNTIF('MS-Chieu'!P$6:P$35,$D52),"0")&amp;"), ","")</f>
        <v/>
      </c>
      <c r="W52" s="247" t="str">
        <f>IF((COUNTIF('MS-Sang'!Q$6:Q$35,$D52)+COUNTIF('MS-Chieu'!Q$6:Q$35,$D52))&gt;0,W$6&amp;" ("&amp;TEXT(COUNTIF('MS-Sang'!Q$6:Q$35,$D52)+COUNTIF('MS-Chieu'!Q$6:Q$35,$D52),"0")&amp;"), ","")</f>
        <v/>
      </c>
      <c r="X52" s="247" t="str">
        <f>IF((COUNTIF('MS-Sang'!R$6:R$35,$D52)+COUNTIF('MS-Chieu'!R$6:R$35,$D52))&gt;0,X$6&amp;" ("&amp;TEXT(COUNTIF('MS-Sang'!R$6:R$35,$D52)+COUNTIF('MS-Chieu'!R$6:R$35,$D52),"0")&amp;"), ","")</f>
        <v/>
      </c>
      <c r="Y52" s="247" t="str">
        <f>IF((COUNTIF('MS-Sang'!S$6:S$35,$D52)+COUNTIF('MS-Chieu'!S$6:S$35,$D52))&gt;0,Y$6&amp;" ("&amp;TEXT(COUNTIF('MS-Sang'!S$6:S$35,$D52)+COUNTIF('MS-Chieu'!S$6:S$35,$D52),"0")&amp;"), ","")</f>
        <v/>
      </c>
      <c r="Z52" s="247" t="str">
        <f>IF((COUNTIF('MS-Sang'!T$6:T$35,$D52)+COUNTIF('MS-Chieu'!T$6:T$35,$D52))&gt;0,Z$6&amp;" ("&amp;TEXT(COUNTIF('MS-Sang'!T$6:T$35,$D52)+COUNTIF('MS-Chieu'!T$6:T$35,$D52),"0")&amp;"), ","")</f>
        <v xml:space="preserve">11A7 (5), </v>
      </c>
      <c r="AA52" s="247" t="str">
        <f>IF((COUNTIF('MS-Sang'!U$6:U$35,$D52)+COUNTIF('MS-Chieu'!U$6:U$35,$D52))&gt;0,AA$6&amp;" ("&amp;TEXT(COUNTIF('MS-Sang'!U$6:U$35,$D52)+COUNTIF('MS-Chieu'!U$6:U$35,$D52),"0")&amp;"), ","")</f>
        <v xml:space="preserve">11A8 (6), </v>
      </c>
      <c r="AB52" s="247" t="str">
        <f>IF((COUNTIF('MS-Sang'!V$6:V$35,$D52)+COUNTIF('MS-Chieu'!V$6:V$35,$D52))&gt;0,AB$6&amp;" ("&amp;TEXT(COUNTIF('MS-Sang'!V$6:V$35,$D52)+COUNTIF('MS-Chieu'!V$6:V$35,$D52),"0")&amp;"), ","")</f>
        <v/>
      </c>
      <c r="AC52" s="247" t="str">
        <f>IF((COUNTIF('MS-Sang'!W$6:W$35,$D52)+COUNTIF('MS-Chieu'!W$6:W$35,$D52))&gt;0,AC$6&amp;" ("&amp;TEXT(COUNTIF('MS-Sang'!W$6:W$35,$D52)+COUNTIF('MS-Chieu'!W$6:W$35,$D52),"0")&amp;"), ","")</f>
        <v xml:space="preserve">11A10 (5), </v>
      </c>
      <c r="AD52" s="247" t="str">
        <f>IF((COUNTIF('MS-Sang'!X$6:X$35,$D52)+COUNTIF('MS-Chieu'!X$6:X$35,$D52))&gt;0,AD$6&amp;" ("&amp;TEXT(COUNTIF('MS-Sang'!X$6:X$35,$D52)+COUNTIF('MS-Chieu'!X$6:X$35,$D52),"0")&amp;"), ","")</f>
        <v/>
      </c>
      <c r="AE52" s="247" t="str">
        <f>IF((COUNTIF('MS-Sang'!Y$6:Y$35,$D52)+COUNTIF('MS-Chieu'!Y$6:Y$35,$D52))&gt;0,AE$6&amp;" ("&amp;TEXT(COUNTIF('MS-Sang'!Y$6:Y$35,$D52)+COUNTIF('MS-Chieu'!Y$6:Y$35,$D52),"0")&amp;"), ","")</f>
        <v/>
      </c>
      <c r="AF52" s="247" t="str">
        <f>IF((COUNTIF('MS-Sang'!Z$6:Z$35,$D52)+COUNTIF('MS-Chieu'!Z$6:Z$35,$D52))&gt;0,AF$6&amp;" ("&amp;TEXT(COUNTIF('MS-Sang'!Z$6:Z$35,$D52)+COUNTIF('MS-Chieu'!Z$6:Z$35,$D52),"0")&amp;"), ","")</f>
        <v/>
      </c>
      <c r="AG52" s="247" t="str">
        <f>IF((COUNTIF('MS-Sang'!AA$6:AA$35,$D52)+COUNTIF('MS-Chieu'!AA$6:AA$35,$D52))&gt;0,AG$6&amp;" ("&amp;TEXT(COUNTIF('MS-Sang'!AA$6:AA$35,$D52)+COUNTIF('MS-Chieu'!AA$6:AA$35,$D52),"0")&amp;"), ","")</f>
        <v/>
      </c>
      <c r="AH52" s="247" t="str">
        <f>IF((COUNTIF('MS-Sang'!AB$6:AB$35,$D52)+COUNTIF('MS-Chieu'!AB$6:AB$35,$D52))&gt;0,AH$6&amp;" ("&amp;TEXT(COUNTIF('MS-Sang'!AB$6:AB$35,$D52)+COUNTIF('MS-Chieu'!AB$6:AB$35,$D52),"0")&amp;"), ","")</f>
        <v/>
      </c>
      <c r="AI52" s="247" t="str">
        <f>IF((COUNTIF('MS-Sang'!AC$6:AC$35,$D52)+COUNTIF('MS-Chieu'!AC$6:AC$35,$D52))&gt;0,AI$6&amp;" ("&amp;TEXT(COUNTIF('MS-Sang'!AC$6:AC$35,$D52)+COUNTIF('MS-Chieu'!AC$6:AC$35,$D52),"0")&amp;"), ","")</f>
        <v/>
      </c>
      <c r="AJ52" s="247" t="str">
        <f>IF((COUNTIF('MS-Sang'!AD$6:AD$35,$D52)+COUNTIF('MS-Chieu'!AD$6:AD$35,$D52))&gt;0,AJ$6&amp;" ("&amp;TEXT(COUNTIF('MS-Sang'!AD$6:AD$35,$D52)+COUNTIF('MS-Chieu'!AD$6:AD$35,$D52),"0")&amp;"), ","")</f>
        <v/>
      </c>
      <c r="AK52" s="247" t="str">
        <f>IF((COUNTIF('MS-Sang'!AE$6:AE$35,$D52)+COUNTIF('MS-Chieu'!AE$6:AE$35,$D52))&gt;0,AK$6&amp;" ("&amp;TEXT(COUNTIF('MS-Sang'!AE$6:AE$35,$D52)+COUNTIF('MS-Chieu'!AE$6:AE$35,$D52),"0")&amp;"), ","")</f>
        <v/>
      </c>
      <c r="AL52" s="247" t="str">
        <f>IF((COUNTIF('MS-Sang'!AF$6:AF$35,$D52)+COUNTIF('MS-Chieu'!AF$6:AF$35,$D52))&gt;0,AL$6&amp;" ("&amp;TEXT(COUNTIF('MS-Sang'!AF$6:AF$35,$D52)+COUNTIF('MS-Chieu'!AF$6:AF$35,$D52),"0")&amp;"), ","")</f>
        <v/>
      </c>
      <c r="AM52" s="247" t="str">
        <f>IF((COUNTIF('MS-Sang'!AG$6:AG$35,$D52)+COUNTIF('MS-Chieu'!AG$6:AG$35,$D52))&gt;0,AM$6&amp;" ("&amp;TEXT(COUNTIF('MS-Sang'!AG$6:AG$35,$D52)+COUNTIF('MS-Chieu'!AG$6:AG$35,$D52),"0")&amp;"), ","")</f>
        <v/>
      </c>
      <c r="AN52" s="247" t="str">
        <f>IF((COUNTIF('MS-Sang'!AH$6:AH$35,$D52)+COUNTIF('MS-Chieu'!AH$6:AH$35,$D52))&gt;0,AN$6&amp;" ("&amp;TEXT(COUNTIF('MS-Sang'!AH$6:AH$35,$D52)+COUNTIF('MS-Chieu'!AH$6:AH$35,$D52),"0")&amp;"), ","")</f>
        <v/>
      </c>
      <c r="AO52" s="247" t="str">
        <f>IF((COUNTIF('MS-Sang'!AI$6:AI$35,$D52)+COUNTIF('MS-Chieu'!AI$6:AI$35,$D52))&gt;0,AO$6&amp;" ("&amp;TEXT(COUNTIF('MS-Sang'!AI$6:AI$35,$D52)+COUNTIF('MS-Chieu'!AI$6:AI$35,$D52),"0")&amp;"), ","")</f>
        <v/>
      </c>
      <c r="AP52" s="247" t="str">
        <f>IF((COUNTIF('MS-Sang'!AJ$6:AJ$35,$D52)+COUNTIF('MS-Chieu'!AJ$6:AJ$35,$D52))&gt;0,AP$6&amp;" ("&amp;TEXT(COUNTIF('MS-Sang'!AJ$6:AJ$35,$D52)+COUNTIF('MS-Chieu'!AJ$6:AJ$35,$D52),"0")&amp;"), ","")</f>
        <v/>
      </c>
      <c r="AQ52" s="247" t="str">
        <f>IF((COUNTIF('MS-Sang'!AK$6:AK$35,$D52)+COUNTIF('MS-Chieu'!AK$6:AK$35,$D52))&gt;0,AQ$6&amp;" ("&amp;TEXT(COUNTIF('MS-Sang'!AK$6:AK$35,$D52)+COUNTIF('MS-Chieu'!AK$6:AK$35,$D52),"0")&amp;"), ","")</f>
        <v/>
      </c>
      <c r="AR52" s="247" t="str">
        <f>IF((COUNTIF('MS-Sang'!AL$6:AL$35,$D52)+COUNTIF('MS-Chieu'!AL$6:AL$35,$D52))&gt;0,AR$6&amp;" ("&amp;TEXT(COUNTIF('MS-Sang'!AL$6:AL$35,$D52)+COUNTIF('MS-Chieu'!AL$6:AL$35,$D52),"0")&amp;"), ","")</f>
        <v/>
      </c>
      <c r="AS52" s="247" t="str">
        <f>IF((COUNTIF('MS-Sang'!AM$6:AM$35,$D52)+COUNTIF('MS-Chieu'!AM$6:AM$35,$D52))&gt;0,AS$6&amp;" ("&amp;TEXT(COUNTIF('MS-Sang'!AM$6:AM$35,$D52)+COUNTIF('MS-Chieu'!AM$6:AM$35,$D52),"0")&amp;"), ","")</f>
        <v/>
      </c>
    </row>
    <row r="53" spans="1:45" s="231" customFormat="1" ht="18.75" x14ac:dyDescent="0.2">
      <c r="A53" s="245">
        <f t="shared" si="0"/>
        <v>46</v>
      </c>
      <c r="B53" s="246" t="str">
        <f>'MS1'!L47</f>
        <v>Nguyễn Hùng Mạnh</v>
      </c>
      <c r="C53" s="246" t="str">
        <f>'MS1'!E47</f>
        <v>Toán</v>
      </c>
      <c r="D53" s="240" t="str">
        <f>'MS1'!B47</f>
        <v>T2</v>
      </c>
      <c r="E53" s="246" t="str">
        <f>'MS1'!N47</f>
        <v/>
      </c>
      <c r="F53" s="247" t="str">
        <f t="shared" si="1"/>
        <v/>
      </c>
      <c r="G53" s="248">
        <f>COUNTIF('MS-Sang'!$C$6:$AI$35,PCGD!$D53)+COUNTIF('MS-Chieu'!$C$6:$AI$35,PCGD!$D53)</f>
        <v>0</v>
      </c>
      <c r="H53" s="247" t="str">
        <f t="shared" si="2"/>
        <v/>
      </c>
      <c r="I53" s="247" t="str">
        <f>IF((COUNTIF('MS-Sang'!C$6:C$35,$D53)+COUNTIF('MS-Chieu'!C$6:C$35,$D53))&gt;0,I$6&amp;" ("&amp;TEXT(COUNTIF('MS-Sang'!C$6:C$35,$D53)+COUNTIF('MS-Chieu'!C$6:C$35,$D53),"0")&amp;"), ","")</f>
        <v/>
      </c>
      <c r="J53" s="247" t="str">
        <f>IF((COUNTIF('MS-Sang'!D$6:D$35,$D53)+COUNTIF('MS-Chieu'!D$6:D$35,$D53))&gt;0,J$6&amp;" ("&amp;TEXT(COUNTIF('MS-Sang'!D$6:D$35,$D53)+COUNTIF('MS-Chieu'!D$6:D$35,$D53),"0")&amp;"), ","")</f>
        <v/>
      </c>
      <c r="K53" s="247" t="str">
        <f>IF((COUNTIF('MS-Sang'!E$6:E$35,$D53)+COUNTIF('MS-Chieu'!E$6:E$35,$D53))&gt;0,K$6&amp;" ("&amp;TEXT(COUNTIF('MS-Sang'!E$6:E$35,$D53)+COUNTIF('MS-Chieu'!E$6:E$35,$D53),"0")&amp;"), ","")</f>
        <v/>
      </c>
      <c r="L53" s="247" t="str">
        <f>IF((COUNTIF('MS-Sang'!F$6:F$35,$D53)+COUNTIF('MS-Chieu'!F$6:F$35,$D53))&gt;0,L$6&amp;" ("&amp;TEXT(COUNTIF('MS-Sang'!F$6:F$35,$D53)+COUNTIF('MS-Chieu'!F$6:F$35,$D53),"0")&amp;"), ","")</f>
        <v/>
      </c>
      <c r="M53" s="247" t="str">
        <f>IF((COUNTIF('MS-Sang'!G$6:G$35,$D53)+COUNTIF('MS-Chieu'!G$6:G$35,$D53))&gt;0,M$6&amp;" ("&amp;TEXT(COUNTIF('MS-Sang'!G$6:G$35,$D53)+COUNTIF('MS-Chieu'!G$6:G$35,$D53),"0")&amp;"), ","")</f>
        <v/>
      </c>
      <c r="N53" s="247" t="str">
        <f>IF((COUNTIF('MS-Sang'!H$6:H$35,$D53)+COUNTIF('MS-Chieu'!H$6:H$35,$D53))&gt;0,N$6&amp;" ("&amp;TEXT(COUNTIF('MS-Sang'!H$6:H$35,$D53)+COUNTIF('MS-Chieu'!H$6:H$35,$D53),"0")&amp;"), ","")</f>
        <v/>
      </c>
      <c r="O53" s="247" t="str">
        <f>IF((COUNTIF('MS-Sang'!I$6:I$35,$D53)+COUNTIF('MS-Chieu'!I$6:I$35,$D53))&gt;0,O$6&amp;" ("&amp;TEXT(COUNTIF('MS-Sang'!I$6:I$35,$D53)+COUNTIF('MS-Chieu'!I$6:I$35,$D53),"0")&amp;"), ","")</f>
        <v/>
      </c>
      <c r="P53" s="247" t="str">
        <f>IF((COUNTIF('MS-Sang'!J$6:J$35,$D53)+COUNTIF('MS-Chieu'!J$6:J$35,$D53))&gt;0,P$6&amp;" ("&amp;TEXT(COUNTIF('MS-Sang'!J$6:J$35,$D53)+COUNTIF('MS-Chieu'!J$6:J$35,$D53),"0")&amp;"), ","")</f>
        <v/>
      </c>
      <c r="Q53" s="247" t="str">
        <f>IF((COUNTIF('MS-Sang'!K$6:K$35,$D53)+COUNTIF('MS-Chieu'!K$6:K$35,$D53))&gt;0,Q$6&amp;" ("&amp;TEXT(COUNTIF('MS-Sang'!K$6:K$35,$D53)+COUNTIF('MS-Chieu'!K$6:K$35,$D53),"0")&amp;"), ","")</f>
        <v/>
      </c>
      <c r="R53" s="247" t="str">
        <f>IF((COUNTIF('MS-Sang'!L$6:L$35,$D53)+COUNTIF('MS-Chieu'!L$6:L$35,$D53))&gt;0,R$6&amp;" ("&amp;TEXT(COUNTIF('MS-Sang'!L$6:L$35,$D53)+COUNTIF('MS-Chieu'!L$6:L$35,$D53),"0")&amp;"), ","")</f>
        <v/>
      </c>
      <c r="S53" s="247" t="str">
        <f>IF((COUNTIF('MS-Sang'!M$6:M$35,$D53)+COUNTIF('MS-Chieu'!M$6:M$35,$D53))&gt;0,S$6&amp;" ("&amp;TEXT(COUNTIF('MS-Sang'!M$6:M$35,$D53)+COUNTIF('MS-Chieu'!M$6:M$35,$D53),"0")&amp;"), ","")</f>
        <v/>
      </c>
      <c r="T53" s="247" t="str">
        <f>IF((COUNTIF('MS-Sang'!N$6:N$35,$D53)+COUNTIF('MS-Chieu'!N$6:N$35,$D53))&gt;0,T$6&amp;" ("&amp;TEXT(COUNTIF('MS-Sang'!N$6:N$35,$D53)+COUNTIF('MS-Chieu'!N$6:N$35,$D53),"0")&amp;"), ","")</f>
        <v/>
      </c>
      <c r="U53" s="247" t="str">
        <f>IF((COUNTIF('MS-Sang'!O$6:O$35,$D53)+COUNTIF('MS-Chieu'!O$6:O$35,$D53))&gt;0,U$6&amp;" ("&amp;TEXT(COUNTIF('MS-Sang'!O$6:O$35,$D53)+COUNTIF('MS-Chieu'!O$6:O$35,$D53),"0")&amp;"), ","")</f>
        <v/>
      </c>
      <c r="V53" s="247" t="str">
        <f>IF((COUNTIF('MS-Sang'!P$6:P$35,$D53)+COUNTIF('MS-Chieu'!P$6:P$35,$D53))&gt;0,V$6&amp;" ("&amp;TEXT(COUNTIF('MS-Sang'!P$6:P$35,$D53)+COUNTIF('MS-Chieu'!P$6:P$35,$D53),"0")&amp;"), ","")</f>
        <v/>
      </c>
      <c r="W53" s="247" t="str">
        <f>IF((COUNTIF('MS-Sang'!Q$6:Q$35,$D53)+COUNTIF('MS-Chieu'!Q$6:Q$35,$D53))&gt;0,W$6&amp;" ("&amp;TEXT(COUNTIF('MS-Sang'!Q$6:Q$35,$D53)+COUNTIF('MS-Chieu'!Q$6:Q$35,$D53),"0")&amp;"), ","")</f>
        <v/>
      </c>
      <c r="X53" s="247" t="str">
        <f>IF((COUNTIF('MS-Sang'!R$6:R$35,$D53)+COUNTIF('MS-Chieu'!R$6:R$35,$D53))&gt;0,X$6&amp;" ("&amp;TEXT(COUNTIF('MS-Sang'!R$6:R$35,$D53)+COUNTIF('MS-Chieu'!R$6:R$35,$D53),"0")&amp;"), ","")</f>
        <v/>
      </c>
      <c r="Y53" s="247" t="str">
        <f>IF((COUNTIF('MS-Sang'!S$6:S$35,$D53)+COUNTIF('MS-Chieu'!S$6:S$35,$D53))&gt;0,Y$6&amp;" ("&amp;TEXT(COUNTIF('MS-Sang'!S$6:S$35,$D53)+COUNTIF('MS-Chieu'!S$6:S$35,$D53),"0")&amp;"), ","")</f>
        <v/>
      </c>
      <c r="Z53" s="247" t="str">
        <f>IF((COUNTIF('MS-Sang'!T$6:T$35,$D53)+COUNTIF('MS-Chieu'!T$6:T$35,$D53))&gt;0,Z$6&amp;" ("&amp;TEXT(COUNTIF('MS-Sang'!T$6:T$35,$D53)+COUNTIF('MS-Chieu'!T$6:T$35,$D53),"0")&amp;"), ","")</f>
        <v/>
      </c>
      <c r="AA53" s="247" t="str">
        <f>IF((COUNTIF('MS-Sang'!U$6:U$35,$D53)+COUNTIF('MS-Chieu'!U$6:U$35,$D53))&gt;0,AA$6&amp;" ("&amp;TEXT(COUNTIF('MS-Sang'!U$6:U$35,$D53)+COUNTIF('MS-Chieu'!U$6:U$35,$D53),"0")&amp;"), ","")</f>
        <v/>
      </c>
      <c r="AB53" s="247" t="str">
        <f>IF((COUNTIF('MS-Sang'!V$6:V$35,$D53)+COUNTIF('MS-Chieu'!V$6:V$35,$D53))&gt;0,AB$6&amp;" ("&amp;TEXT(COUNTIF('MS-Sang'!V$6:V$35,$D53)+COUNTIF('MS-Chieu'!V$6:V$35,$D53),"0")&amp;"), ","")</f>
        <v/>
      </c>
      <c r="AC53" s="247" t="str">
        <f>IF((COUNTIF('MS-Sang'!W$6:W$35,$D53)+COUNTIF('MS-Chieu'!W$6:W$35,$D53))&gt;0,AC$6&amp;" ("&amp;TEXT(COUNTIF('MS-Sang'!W$6:W$35,$D53)+COUNTIF('MS-Chieu'!W$6:W$35,$D53),"0")&amp;"), ","")</f>
        <v/>
      </c>
      <c r="AD53" s="247" t="str">
        <f>IF((COUNTIF('MS-Sang'!X$6:X$35,$D53)+COUNTIF('MS-Chieu'!X$6:X$35,$D53))&gt;0,AD$6&amp;" ("&amp;TEXT(COUNTIF('MS-Sang'!X$6:X$35,$D53)+COUNTIF('MS-Chieu'!X$6:X$35,$D53),"0")&amp;"), ","")</f>
        <v/>
      </c>
      <c r="AE53" s="247" t="str">
        <f>IF((COUNTIF('MS-Sang'!Y$6:Y$35,$D53)+COUNTIF('MS-Chieu'!Y$6:Y$35,$D53))&gt;0,AE$6&amp;" ("&amp;TEXT(COUNTIF('MS-Sang'!Y$6:Y$35,$D53)+COUNTIF('MS-Chieu'!Y$6:Y$35,$D53),"0")&amp;"), ","")</f>
        <v/>
      </c>
      <c r="AF53" s="247" t="str">
        <f>IF((COUNTIF('MS-Sang'!Z$6:Z$35,$D53)+COUNTIF('MS-Chieu'!Z$6:Z$35,$D53))&gt;0,AF$6&amp;" ("&amp;TEXT(COUNTIF('MS-Sang'!Z$6:Z$35,$D53)+COUNTIF('MS-Chieu'!Z$6:Z$35,$D53),"0")&amp;"), ","")</f>
        <v/>
      </c>
      <c r="AG53" s="247" t="str">
        <f>IF((COUNTIF('MS-Sang'!AA$6:AA$35,$D53)+COUNTIF('MS-Chieu'!AA$6:AA$35,$D53))&gt;0,AG$6&amp;" ("&amp;TEXT(COUNTIF('MS-Sang'!AA$6:AA$35,$D53)+COUNTIF('MS-Chieu'!AA$6:AA$35,$D53),"0")&amp;"), ","")</f>
        <v/>
      </c>
      <c r="AH53" s="247" t="str">
        <f>IF((COUNTIF('MS-Sang'!AB$6:AB$35,$D53)+COUNTIF('MS-Chieu'!AB$6:AB$35,$D53))&gt;0,AH$6&amp;" ("&amp;TEXT(COUNTIF('MS-Sang'!AB$6:AB$35,$D53)+COUNTIF('MS-Chieu'!AB$6:AB$35,$D53),"0")&amp;"), ","")</f>
        <v/>
      </c>
      <c r="AI53" s="247" t="str">
        <f>IF((COUNTIF('MS-Sang'!AC$6:AC$35,$D53)+COUNTIF('MS-Chieu'!AC$6:AC$35,$D53))&gt;0,AI$6&amp;" ("&amp;TEXT(COUNTIF('MS-Sang'!AC$6:AC$35,$D53)+COUNTIF('MS-Chieu'!AC$6:AC$35,$D53),"0")&amp;"), ","")</f>
        <v/>
      </c>
      <c r="AJ53" s="247" t="str">
        <f>IF((COUNTIF('MS-Sang'!AD$6:AD$35,$D53)+COUNTIF('MS-Chieu'!AD$6:AD$35,$D53))&gt;0,AJ$6&amp;" ("&amp;TEXT(COUNTIF('MS-Sang'!AD$6:AD$35,$D53)+COUNTIF('MS-Chieu'!AD$6:AD$35,$D53),"0")&amp;"), ","")</f>
        <v/>
      </c>
      <c r="AK53" s="247" t="str">
        <f>IF((COUNTIF('MS-Sang'!AE$6:AE$35,$D53)+COUNTIF('MS-Chieu'!AE$6:AE$35,$D53))&gt;0,AK$6&amp;" ("&amp;TEXT(COUNTIF('MS-Sang'!AE$6:AE$35,$D53)+COUNTIF('MS-Chieu'!AE$6:AE$35,$D53),"0")&amp;"), ","")</f>
        <v/>
      </c>
      <c r="AL53" s="247" t="str">
        <f>IF((COUNTIF('MS-Sang'!AF$6:AF$35,$D53)+COUNTIF('MS-Chieu'!AF$6:AF$35,$D53))&gt;0,AL$6&amp;" ("&amp;TEXT(COUNTIF('MS-Sang'!AF$6:AF$35,$D53)+COUNTIF('MS-Chieu'!AF$6:AF$35,$D53),"0")&amp;"), ","")</f>
        <v/>
      </c>
      <c r="AM53" s="247" t="str">
        <f>IF((COUNTIF('MS-Sang'!AG$6:AG$35,$D53)+COUNTIF('MS-Chieu'!AG$6:AG$35,$D53))&gt;0,AM$6&amp;" ("&amp;TEXT(COUNTIF('MS-Sang'!AG$6:AG$35,$D53)+COUNTIF('MS-Chieu'!AG$6:AG$35,$D53),"0")&amp;"), ","")</f>
        <v/>
      </c>
      <c r="AN53" s="247" t="str">
        <f>IF((COUNTIF('MS-Sang'!AH$6:AH$35,$D53)+COUNTIF('MS-Chieu'!AH$6:AH$35,$D53))&gt;0,AN$6&amp;" ("&amp;TEXT(COUNTIF('MS-Sang'!AH$6:AH$35,$D53)+COUNTIF('MS-Chieu'!AH$6:AH$35,$D53),"0")&amp;"), ","")</f>
        <v/>
      </c>
      <c r="AO53" s="247" t="str">
        <f>IF((COUNTIF('MS-Sang'!AI$6:AI$35,$D53)+COUNTIF('MS-Chieu'!AI$6:AI$35,$D53))&gt;0,AO$6&amp;" ("&amp;TEXT(COUNTIF('MS-Sang'!AI$6:AI$35,$D53)+COUNTIF('MS-Chieu'!AI$6:AI$35,$D53),"0")&amp;"), ","")</f>
        <v/>
      </c>
      <c r="AP53" s="247" t="str">
        <f>IF((COUNTIF('MS-Sang'!AJ$6:AJ$35,$D53)+COUNTIF('MS-Chieu'!AJ$6:AJ$35,$D53))&gt;0,AP$6&amp;" ("&amp;TEXT(COUNTIF('MS-Sang'!AJ$6:AJ$35,$D53)+COUNTIF('MS-Chieu'!AJ$6:AJ$35,$D53),"0")&amp;"), ","")</f>
        <v/>
      </c>
      <c r="AQ53" s="247" t="str">
        <f>IF((COUNTIF('MS-Sang'!AK$6:AK$35,$D53)+COUNTIF('MS-Chieu'!AK$6:AK$35,$D53))&gt;0,AQ$6&amp;" ("&amp;TEXT(COUNTIF('MS-Sang'!AK$6:AK$35,$D53)+COUNTIF('MS-Chieu'!AK$6:AK$35,$D53),"0")&amp;"), ","")</f>
        <v/>
      </c>
      <c r="AR53" s="247" t="str">
        <f>IF((COUNTIF('MS-Sang'!AL$6:AL$35,$D53)+COUNTIF('MS-Chieu'!AL$6:AL$35,$D53))&gt;0,AR$6&amp;" ("&amp;TEXT(COUNTIF('MS-Sang'!AL$6:AL$35,$D53)+COUNTIF('MS-Chieu'!AL$6:AL$35,$D53),"0")&amp;"), ","")</f>
        <v/>
      </c>
      <c r="AS53" s="247" t="str">
        <f>IF((COUNTIF('MS-Sang'!AM$6:AM$35,$D53)+COUNTIF('MS-Chieu'!AM$6:AM$35,$D53))&gt;0,AS$6&amp;" ("&amp;TEXT(COUNTIF('MS-Sang'!AM$6:AM$35,$D53)+COUNTIF('MS-Chieu'!AM$6:AM$35,$D53),"0")&amp;"), ","")</f>
        <v/>
      </c>
    </row>
    <row r="54" spans="1:45" s="231" customFormat="1" ht="18.75" x14ac:dyDescent="0.2">
      <c r="A54" s="245">
        <f t="shared" si="0"/>
        <v>47</v>
      </c>
      <c r="B54" s="246" t="str">
        <f>'MS1'!L48</f>
        <v>Lê Công Quý</v>
      </c>
      <c r="C54" s="246" t="str">
        <f>'MS1'!E48</f>
        <v>Toán</v>
      </c>
      <c r="D54" s="240" t="str">
        <f>'MS1'!B48</f>
        <v>T3</v>
      </c>
      <c r="E54" s="246" t="str">
        <f>'MS1'!N48</f>
        <v>10A5</v>
      </c>
      <c r="F54" s="247" t="str">
        <f t="shared" si="1"/>
        <v xml:space="preserve">10A5 (4), 12A4 (5), 12A8 (5), </v>
      </c>
      <c r="G54" s="248">
        <f>COUNTIF('MS-Sang'!$C$6:$AI$35,PCGD!$D54)+COUNTIF('MS-Chieu'!$C$6:$AI$35,PCGD!$D54)</f>
        <v>14</v>
      </c>
      <c r="H54" s="247" t="str">
        <f t="shared" si="2"/>
        <v xml:space="preserve">12A4 (5), 12A8 (5), </v>
      </c>
      <c r="I54" s="247" t="str">
        <f>IF((COUNTIF('MS-Sang'!C$6:C$35,$D54)+COUNTIF('MS-Chieu'!C$6:C$35,$D54))&gt;0,I$6&amp;" ("&amp;TEXT(COUNTIF('MS-Sang'!C$6:C$35,$D54)+COUNTIF('MS-Chieu'!C$6:C$35,$D54),"0")&amp;"), ","")</f>
        <v/>
      </c>
      <c r="J54" s="247" t="str">
        <f>IF((COUNTIF('MS-Sang'!D$6:D$35,$D54)+COUNTIF('MS-Chieu'!D$6:D$35,$D54))&gt;0,J$6&amp;" ("&amp;TEXT(COUNTIF('MS-Sang'!D$6:D$35,$D54)+COUNTIF('MS-Chieu'!D$6:D$35,$D54),"0")&amp;"), ","")</f>
        <v/>
      </c>
      <c r="K54" s="247" t="str">
        <f>IF((COUNTIF('MS-Sang'!E$6:E$35,$D54)+COUNTIF('MS-Chieu'!E$6:E$35,$D54))&gt;0,K$6&amp;" ("&amp;TEXT(COUNTIF('MS-Sang'!E$6:E$35,$D54)+COUNTIF('MS-Chieu'!E$6:E$35,$D54),"0")&amp;"), ","")</f>
        <v/>
      </c>
      <c r="L54" s="247" t="str">
        <f>IF((COUNTIF('MS-Sang'!F$6:F$35,$D54)+COUNTIF('MS-Chieu'!F$6:F$35,$D54))&gt;0,L$6&amp;" ("&amp;TEXT(COUNTIF('MS-Sang'!F$6:F$35,$D54)+COUNTIF('MS-Chieu'!F$6:F$35,$D54),"0")&amp;"), ","")</f>
        <v/>
      </c>
      <c r="M54" s="247" t="str">
        <f>IF((COUNTIF('MS-Sang'!G$6:G$35,$D54)+COUNTIF('MS-Chieu'!G$6:G$35,$D54))&gt;0,M$6&amp;" ("&amp;TEXT(COUNTIF('MS-Sang'!G$6:G$35,$D54)+COUNTIF('MS-Chieu'!G$6:G$35,$D54),"0")&amp;"), ","")</f>
        <v xml:space="preserve">10A5 (4), </v>
      </c>
      <c r="N54" s="247" t="str">
        <f>IF((COUNTIF('MS-Sang'!H$6:H$35,$D54)+COUNTIF('MS-Chieu'!H$6:H$35,$D54))&gt;0,N$6&amp;" ("&amp;TEXT(COUNTIF('MS-Sang'!H$6:H$35,$D54)+COUNTIF('MS-Chieu'!H$6:H$35,$D54),"0")&amp;"), ","")</f>
        <v/>
      </c>
      <c r="O54" s="247" t="str">
        <f>IF((COUNTIF('MS-Sang'!I$6:I$35,$D54)+COUNTIF('MS-Chieu'!I$6:I$35,$D54))&gt;0,O$6&amp;" ("&amp;TEXT(COUNTIF('MS-Sang'!I$6:I$35,$D54)+COUNTIF('MS-Chieu'!I$6:I$35,$D54),"0")&amp;"), ","")</f>
        <v/>
      </c>
      <c r="P54" s="247" t="str">
        <f>IF((COUNTIF('MS-Sang'!J$6:J$35,$D54)+COUNTIF('MS-Chieu'!J$6:J$35,$D54))&gt;0,P$6&amp;" ("&amp;TEXT(COUNTIF('MS-Sang'!J$6:J$35,$D54)+COUNTIF('MS-Chieu'!J$6:J$35,$D54),"0")&amp;"), ","")</f>
        <v/>
      </c>
      <c r="Q54" s="247" t="str">
        <f>IF((COUNTIF('MS-Sang'!K$6:K$35,$D54)+COUNTIF('MS-Chieu'!K$6:K$35,$D54))&gt;0,Q$6&amp;" ("&amp;TEXT(COUNTIF('MS-Sang'!K$6:K$35,$D54)+COUNTIF('MS-Chieu'!K$6:K$35,$D54),"0")&amp;"), ","")</f>
        <v/>
      </c>
      <c r="R54" s="247" t="str">
        <f>IF((COUNTIF('MS-Sang'!L$6:L$35,$D54)+COUNTIF('MS-Chieu'!L$6:L$35,$D54))&gt;0,R$6&amp;" ("&amp;TEXT(COUNTIF('MS-Sang'!L$6:L$35,$D54)+COUNTIF('MS-Chieu'!L$6:L$35,$D54),"0")&amp;"), ","")</f>
        <v/>
      </c>
      <c r="S54" s="247" t="str">
        <f>IF((COUNTIF('MS-Sang'!M$6:M$35,$D54)+COUNTIF('MS-Chieu'!M$6:M$35,$D54))&gt;0,S$6&amp;" ("&amp;TEXT(COUNTIF('MS-Sang'!M$6:M$35,$D54)+COUNTIF('MS-Chieu'!M$6:M$35,$D54),"0")&amp;"), ","")</f>
        <v/>
      </c>
      <c r="T54" s="247" t="str">
        <f>IF((COUNTIF('MS-Sang'!N$6:N$35,$D54)+COUNTIF('MS-Chieu'!N$6:N$35,$D54))&gt;0,T$6&amp;" ("&amp;TEXT(COUNTIF('MS-Sang'!N$6:N$35,$D54)+COUNTIF('MS-Chieu'!N$6:N$35,$D54),"0")&amp;"), ","")</f>
        <v/>
      </c>
      <c r="U54" s="247" t="str">
        <f>IF((COUNTIF('MS-Sang'!O$6:O$35,$D54)+COUNTIF('MS-Chieu'!O$6:O$35,$D54))&gt;0,U$6&amp;" ("&amp;TEXT(COUNTIF('MS-Sang'!O$6:O$35,$D54)+COUNTIF('MS-Chieu'!O$6:O$35,$D54),"0")&amp;"), ","")</f>
        <v/>
      </c>
      <c r="V54" s="247" t="str">
        <f>IF((COUNTIF('MS-Sang'!P$6:P$35,$D54)+COUNTIF('MS-Chieu'!P$6:P$35,$D54))&gt;0,V$6&amp;" ("&amp;TEXT(COUNTIF('MS-Sang'!P$6:P$35,$D54)+COUNTIF('MS-Chieu'!P$6:P$35,$D54),"0")&amp;"), ","")</f>
        <v/>
      </c>
      <c r="W54" s="247" t="str">
        <f>IF((COUNTIF('MS-Sang'!Q$6:Q$35,$D54)+COUNTIF('MS-Chieu'!Q$6:Q$35,$D54))&gt;0,W$6&amp;" ("&amp;TEXT(COUNTIF('MS-Sang'!Q$6:Q$35,$D54)+COUNTIF('MS-Chieu'!Q$6:Q$35,$D54),"0")&amp;"), ","")</f>
        <v/>
      </c>
      <c r="X54" s="247" t="str">
        <f>IF((COUNTIF('MS-Sang'!R$6:R$35,$D54)+COUNTIF('MS-Chieu'!R$6:R$35,$D54))&gt;0,X$6&amp;" ("&amp;TEXT(COUNTIF('MS-Sang'!R$6:R$35,$D54)+COUNTIF('MS-Chieu'!R$6:R$35,$D54),"0")&amp;"), ","")</f>
        <v/>
      </c>
      <c r="Y54" s="247" t="str">
        <f>IF((COUNTIF('MS-Sang'!S$6:S$35,$D54)+COUNTIF('MS-Chieu'!S$6:S$35,$D54))&gt;0,Y$6&amp;" ("&amp;TEXT(COUNTIF('MS-Sang'!S$6:S$35,$D54)+COUNTIF('MS-Chieu'!S$6:S$35,$D54),"0")&amp;"), ","")</f>
        <v/>
      </c>
      <c r="Z54" s="247" t="str">
        <f>IF((COUNTIF('MS-Sang'!T$6:T$35,$D54)+COUNTIF('MS-Chieu'!T$6:T$35,$D54))&gt;0,Z$6&amp;" ("&amp;TEXT(COUNTIF('MS-Sang'!T$6:T$35,$D54)+COUNTIF('MS-Chieu'!T$6:T$35,$D54),"0")&amp;"), ","")</f>
        <v/>
      </c>
      <c r="AA54" s="247" t="str">
        <f>IF((COUNTIF('MS-Sang'!U$6:U$35,$D54)+COUNTIF('MS-Chieu'!U$6:U$35,$D54))&gt;0,AA$6&amp;" ("&amp;TEXT(COUNTIF('MS-Sang'!U$6:U$35,$D54)+COUNTIF('MS-Chieu'!U$6:U$35,$D54),"0")&amp;"), ","")</f>
        <v/>
      </c>
      <c r="AB54" s="247" t="str">
        <f>IF((COUNTIF('MS-Sang'!V$6:V$35,$D54)+COUNTIF('MS-Chieu'!V$6:V$35,$D54))&gt;0,AB$6&amp;" ("&amp;TEXT(COUNTIF('MS-Sang'!V$6:V$35,$D54)+COUNTIF('MS-Chieu'!V$6:V$35,$D54),"0")&amp;"), ","")</f>
        <v/>
      </c>
      <c r="AC54" s="247" t="str">
        <f>IF((COUNTIF('MS-Sang'!W$6:W$35,$D54)+COUNTIF('MS-Chieu'!W$6:W$35,$D54))&gt;0,AC$6&amp;" ("&amp;TEXT(COUNTIF('MS-Sang'!W$6:W$35,$D54)+COUNTIF('MS-Chieu'!W$6:W$35,$D54),"0")&amp;"), ","")</f>
        <v/>
      </c>
      <c r="AD54" s="247" t="str">
        <f>IF((COUNTIF('MS-Sang'!X$6:X$35,$D54)+COUNTIF('MS-Chieu'!X$6:X$35,$D54))&gt;0,AD$6&amp;" ("&amp;TEXT(COUNTIF('MS-Sang'!X$6:X$35,$D54)+COUNTIF('MS-Chieu'!X$6:X$35,$D54),"0")&amp;"), ","")</f>
        <v/>
      </c>
      <c r="AE54" s="247" t="str">
        <f>IF((COUNTIF('MS-Sang'!Y$6:Y$35,$D54)+COUNTIF('MS-Chieu'!Y$6:Y$35,$D54))&gt;0,AE$6&amp;" ("&amp;TEXT(COUNTIF('MS-Sang'!Y$6:Y$35,$D54)+COUNTIF('MS-Chieu'!Y$6:Y$35,$D54),"0")&amp;"), ","")</f>
        <v/>
      </c>
      <c r="AF54" s="247" t="str">
        <f>IF((COUNTIF('MS-Sang'!Z$6:Z$35,$D54)+COUNTIF('MS-Chieu'!Z$6:Z$35,$D54))&gt;0,AF$6&amp;" ("&amp;TEXT(COUNTIF('MS-Sang'!Z$6:Z$35,$D54)+COUNTIF('MS-Chieu'!Z$6:Z$35,$D54),"0")&amp;"), ","")</f>
        <v/>
      </c>
      <c r="AG54" s="247" t="str">
        <f>IF((COUNTIF('MS-Sang'!AA$6:AA$35,$D54)+COUNTIF('MS-Chieu'!AA$6:AA$35,$D54))&gt;0,AG$6&amp;" ("&amp;TEXT(COUNTIF('MS-Sang'!AA$6:AA$35,$D54)+COUNTIF('MS-Chieu'!AA$6:AA$35,$D54),"0")&amp;"), ","")</f>
        <v xml:space="preserve">12A4 (5), </v>
      </c>
      <c r="AH54" s="247" t="str">
        <f>IF((COUNTIF('MS-Sang'!AB$6:AB$35,$D54)+COUNTIF('MS-Chieu'!AB$6:AB$35,$D54))&gt;0,AH$6&amp;" ("&amp;TEXT(COUNTIF('MS-Sang'!AB$6:AB$35,$D54)+COUNTIF('MS-Chieu'!AB$6:AB$35,$D54),"0")&amp;"), ","")</f>
        <v/>
      </c>
      <c r="AI54" s="247" t="str">
        <f>IF((COUNTIF('MS-Sang'!AC$6:AC$35,$D54)+COUNTIF('MS-Chieu'!AC$6:AC$35,$D54))&gt;0,AI$6&amp;" ("&amp;TEXT(COUNTIF('MS-Sang'!AC$6:AC$35,$D54)+COUNTIF('MS-Chieu'!AC$6:AC$35,$D54),"0")&amp;"), ","")</f>
        <v/>
      </c>
      <c r="AJ54" s="247" t="str">
        <f>IF((COUNTIF('MS-Sang'!AD$6:AD$35,$D54)+COUNTIF('MS-Chieu'!AD$6:AD$35,$D54))&gt;0,AJ$6&amp;" ("&amp;TEXT(COUNTIF('MS-Sang'!AD$6:AD$35,$D54)+COUNTIF('MS-Chieu'!AD$6:AD$35,$D54),"0")&amp;"), ","")</f>
        <v/>
      </c>
      <c r="AK54" s="247" t="str">
        <f>IF((COUNTIF('MS-Sang'!AE$6:AE$35,$D54)+COUNTIF('MS-Chieu'!AE$6:AE$35,$D54))&gt;0,AK$6&amp;" ("&amp;TEXT(COUNTIF('MS-Sang'!AE$6:AE$35,$D54)+COUNTIF('MS-Chieu'!AE$6:AE$35,$D54),"0")&amp;"), ","")</f>
        <v xml:space="preserve">12A8 (5), </v>
      </c>
      <c r="AL54" s="247" t="str">
        <f>IF((COUNTIF('MS-Sang'!AF$6:AF$35,$D54)+COUNTIF('MS-Chieu'!AF$6:AF$35,$D54))&gt;0,AL$6&amp;" ("&amp;TEXT(COUNTIF('MS-Sang'!AF$6:AF$35,$D54)+COUNTIF('MS-Chieu'!AF$6:AF$35,$D54),"0")&amp;"), ","")</f>
        <v/>
      </c>
      <c r="AM54" s="247" t="str">
        <f>IF((COUNTIF('MS-Sang'!AG$6:AG$35,$D54)+COUNTIF('MS-Chieu'!AG$6:AG$35,$D54))&gt;0,AM$6&amp;" ("&amp;TEXT(COUNTIF('MS-Sang'!AG$6:AG$35,$D54)+COUNTIF('MS-Chieu'!AG$6:AG$35,$D54),"0")&amp;"), ","")</f>
        <v/>
      </c>
      <c r="AN54" s="247" t="str">
        <f>IF((COUNTIF('MS-Sang'!AH$6:AH$35,$D54)+COUNTIF('MS-Chieu'!AH$6:AH$35,$D54))&gt;0,AN$6&amp;" ("&amp;TEXT(COUNTIF('MS-Sang'!AH$6:AH$35,$D54)+COUNTIF('MS-Chieu'!AH$6:AH$35,$D54),"0")&amp;"), ","")</f>
        <v/>
      </c>
      <c r="AO54" s="247" t="str">
        <f>IF((COUNTIF('MS-Sang'!AI$6:AI$35,$D54)+COUNTIF('MS-Chieu'!AI$6:AI$35,$D54))&gt;0,AO$6&amp;" ("&amp;TEXT(COUNTIF('MS-Sang'!AI$6:AI$35,$D54)+COUNTIF('MS-Chieu'!AI$6:AI$35,$D54),"0")&amp;"), ","")</f>
        <v/>
      </c>
      <c r="AP54" s="247" t="str">
        <f>IF((COUNTIF('MS-Sang'!AJ$6:AJ$35,$D54)+COUNTIF('MS-Chieu'!AJ$6:AJ$35,$D54))&gt;0,AP$6&amp;" ("&amp;TEXT(COUNTIF('MS-Sang'!AJ$6:AJ$35,$D54)+COUNTIF('MS-Chieu'!AJ$6:AJ$35,$D54),"0")&amp;"), ","")</f>
        <v/>
      </c>
      <c r="AQ54" s="247" t="str">
        <f>IF((COUNTIF('MS-Sang'!AK$6:AK$35,$D54)+COUNTIF('MS-Chieu'!AK$6:AK$35,$D54))&gt;0,AQ$6&amp;" ("&amp;TEXT(COUNTIF('MS-Sang'!AK$6:AK$35,$D54)+COUNTIF('MS-Chieu'!AK$6:AK$35,$D54),"0")&amp;"), ","")</f>
        <v/>
      </c>
      <c r="AR54" s="247" t="str">
        <f>IF((COUNTIF('MS-Sang'!AL$6:AL$35,$D54)+COUNTIF('MS-Chieu'!AL$6:AL$35,$D54))&gt;0,AR$6&amp;" ("&amp;TEXT(COUNTIF('MS-Sang'!AL$6:AL$35,$D54)+COUNTIF('MS-Chieu'!AL$6:AL$35,$D54),"0")&amp;"), ","")</f>
        <v/>
      </c>
      <c r="AS54" s="247" t="str">
        <f>IF((COUNTIF('MS-Sang'!AM$6:AM$35,$D54)+COUNTIF('MS-Chieu'!AM$6:AM$35,$D54))&gt;0,AS$6&amp;" ("&amp;TEXT(COUNTIF('MS-Sang'!AM$6:AM$35,$D54)+COUNTIF('MS-Chieu'!AM$6:AM$35,$D54),"0")&amp;"), ","")</f>
        <v/>
      </c>
    </row>
    <row r="55" spans="1:45" s="231" customFormat="1" ht="18.75" x14ac:dyDescent="0.2">
      <c r="A55" s="245">
        <f t="shared" si="0"/>
        <v>48</v>
      </c>
      <c r="B55" s="246" t="str">
        <f>'MS1'!L49</f>
        <v>Lê Thị Yếm</v>
      </c>
      <c r="C55" s="246" t="str">
        <f>'MS1'!E49</f>
        <v>Toán</v>
      </c>
      <c r="D55" s="240" t="str">
        <f>'MS1'!B49</f>
        <v>T4</v>
      </c>
      <c r="E55" s="246" t="str">
        <f>'MS1'!N49</f>
        <v>12A2</v>
      </c>
      <c r="F55" s="247" t="str">
        <f t="shared" si="1"/>
        <v xml:space="preserve">10A10 (4), 12A2 (6), 12A11 (5), </v>
      </c>
      <c r="G55" s="248">
        <f>COUNTIF('MS-Sang'!$C$6:$AI$35,PCGD!$D55)+COUNTIF('MS-Chieu'!$C$6:$AI$35,PCGD!$D55)</f>
        <v>15</v>
      </c>
      <c r="H55" s="247" t="str">
        <f t="shared" si="2"/>
        <v xml:space="preserve">12A2 (6), 12A11 (5), </v>
      </c>
      <c r="I55" s="247" t="str">
        <f>IF((COUNTIF('MS-Sang'!C$6:C$35,$D55)+COUNTIF('MS-Chieu'!C$6:C$35,$D55))&gt;0,I$6&amp;" ("&amp;TEXT(COUNTIF('MS-Sang'!C$6:C$35,$D55)+COUNTIF('MS-Chieu'!C$6:C$35,$D55),"0")&amp;"), ","")</f>
        <v/>
      </c>
      <c r="J55" s="247" t="str">
        <f>IF((COUNTIF('MS-Sang'!D$6:D$35,$D55)+COUNTIF('MS-Chieu'!D$6:D$35,$D55))&gt;0,J$6&amp;" ("&amp;TEXT(COUNTIF('MS-Sang'!D$6:D$35,$D55)+COUNTIF('MS-Chieu'!D$6:D$35,$D55),"0")&amp;"), ","")</f>
        <v/>
      </c>
      <c r="K55" s="247" t="str">
        <f>IF((COUNTIF('MS-Sang'!E$6:E$35,$D55)+COUNTIF('MS-Chieu'!E$6:E$35,$D55))&gt;0,K$6&amp;" ("&amp;TEXT(COUNTIF('MS-Sang'!E$6:E$35,$D55)+COUNTIF('MS-Chieu'!E$6:E$35,$D55),"0")&amp;"), ","")</f>
        <v/>
      </c>
      <c r="L55" s="247" t="str">
        <f>IF((COUNTIF('MS-Sang'!F$6:F$35,$D55)+COUNTIF('MS-Chieu'!F$6:F$35,$D55))&gt;0,L$6&amp;" ("&amp;TEXT(COUNTIF('MS-Sang'!F$6:F$35,$D55)+COUNTIF('MS-Chieu'!F$6:F$35,$D55),"0")&amp;"), ","")</f>
        <v/>
      </c>
      <c r="M55" s="247" t="str">
        <f>IF((COUNTIF('MS-Sang'!G$6:G$35,$D55)+COUNTIF('MS-Chieu'!G$6:G$35,$D55))&gt;0,M$6&amp;" ("&amp;TEXT(COUNTIF('MS-Sang'!G$6:G$35,$D55)+COUNTIF('MS-Chieu'!G$6:G$35,$D55),"0")&amp;"), ","")</f>
        <v/>
      </c>
      <c r="N55" s="247" t="str">
        <f>IF((COUNTIF('MS-Sang'!H$6:H$35,$D55)+COUNTIF('MS-Chieu'!H$6:H$35,$D55))&gt;0,N$6&amp;" ("&amp;TEXT(COUNTIF('MS-Sang'!H$6:H$35,$D55)+COUNTIF('MS-Chieu'!H$6:H$35,$D55),"0")&amp;"), ","")</f>
        <v/>
      </c>
      <c r="O55" s="247" t="str">
        <f>IF((COUNTIF('MS-Sang'!I$6:I$35,$D55)+COUNTIF('MS-Chieu'!I$6:I$35,$D55))&gt;0,O$6&amp;" ("&amp;TEXT(COUNTIF('MS-Sang'!I$6:I$35,$D55)+COUNTIF('MS-Chieu'!I$6:I$35,$D55),"0")&amp;"), ","")</f>
        <v/>
      </c>
      <c r="P55" s="247" t="str">
        <f>IF((COUNTIF('MS-Sang'!J$6:J$35,$D55)+COUNTIF('MS-Chieu'!J$6:J$35,$D55))&gt;0,P$6&amp;" ("&amp;TEXT(COUNTIF('MS-Sang'!J$6:J$35,$D55)+COUNTIF('MS-Chieu'!J$6:J$35,$D55),"0")&amp;"), ","")</f>
        <v/>
      </c>
      <c r="Q55" s="247" t="str">
        <f>IF((COUNTIF('MS-Sang'!K$6:K$35,$D55)+COUNTIF('MS-Chieu'!K$6:K$35,$D55))&gt;0,Q$6&amp;" ("&amp;TEXT(COUNTIF('MS-Sang'!K$6:K$35,$D55)+COUNTIF('MS-Chieu'!K$6:K$35,$D55),"0")&amp;"), ","")</f>
        <v/>
      </c>
      <c r="R55" s="247" t="str">
        <f>IF((COUNTIF('MS-Sang'!L$6:L$35,$D55)+COUNTIF('MS-Chieu'!L$6:L$35,$D55))&gt;0,R$6&amp;" ("&amp;TEXT(COUNTIF('MS-Sang'!L$6:L$35,$D55)+COUNTIF('MS-Chieu'!L$6:L$35,$D55),"0")&amp;"), ","")</f>
        <v xml:space="preserve">10A10 (4), </v>
      </c>
      <c r="S55" s="247" t="str">
        <f>IF((COUNTIF('MS-Sang'!M$6:M$35,$D55)+COUNTIF('MS-Chieu'!M$6:M$35,$D55))&gt;0,S$6&amp;" ("&amp;TEXT(COUNTIF('MS-Sang'!M$6:M$35,$D55)+COUNTIF('MS-Chieu'!M$6:M$35,$D55),"0")&amp;"), ","")</f>
        <v/>
      </c>
      <c r="T55" s="247" t="str">
        <f>IF((COUNTIF('MS-Sang'!N$6:N$35,$D55)+COUNTIF('MS-Chieu'!N$6:N$35,$D55))&gt;0,T$6&amp;" ("&amp;TEXT(COUNTIF('MS-Sang'!N$6:N$35,$D55)+COUNTIF('MS-Chieu'!N$6:N$35,$D55),"0")&amp;"), ","")</f>
        <v/>
      </c>
      <c r="U55" s="247" t="str">
        <f>IF((COUNTIF('MS-Sang'!O$6:O$35,$D55)+COUNTIF('MS-Chieu'!O$6:O$35,$D55))&gt;0,U$6&amp;" ("&amp;TEXT(COUNTIF('MS-Sang'!O$6:O$35,$D55)+COUNTIF('MS-Chieu'!O$6:O$35,$D55),"0")&amp;"), ","")</f>
        <v/>
      </c>
      <c r="V55" s="247" t="str">
        <f>IF((COUNTIF('MS-Sang'!P$6:P$35,$D55)+COUNTIF('MS-Chieu'!P$6:P$35,$D55))&gt;0,V$6&amp;" ("&amp;TEXT(COUNTIF('MS-Sang'!P$6:P$35,$D55)+COUNTIF('MS-Chieu'!P$6:P$35,$D55),"0")&amp;"), ","")</f>
        <v/>
      </c>
      <c r="W55" s="247" t="str">
        <f>IF((COUNTIF('MS-Sang'!Q$6:Q$35,$D55)+COUNTIF('MS-Chieu'!Q$6:Q$35,$D55))&gt;0,W$6&amp;" ("&amp;TEXT(COUNTIF('MS-Sang'!Q$6:Q$35,$D55)+COUNTIF('MS-Chieu'!Q$6:Q$35,$D55),"0")&amp;"), ","")</f>
        <v/>
      </c>
      <c r="X55" s="247" t="str">
        <f>IF((COUNTIF('MS-Sang'!R$6:R$35,$D55)+COUNTIF('MS-Chieu'!R$6:R$35,$D55))&gt;0,X$6&amp;" ("&amp;TEXT(COUNTIF('MS-Sang'!R$6:R$35,$D55)+COUNTIF('MS-Chieu'!R$6:R$35,$D55),"0")&amp;"), ","")</f>
        <v/>
      </c>
      <c r="Y55" s="247" t="str">
        <f>IF((COUNTIF('MS-Sang'!S$6:S$35,$D55)+COUNTIF('MS-Chieu'!S$6:S$35,$D55))&gt;0,Y$6&amp;" ("&amp;TEXT(COUNTIF('MS-Sang'!S$6:S$35,$D55)+COUNTIF('MS-Chieu'!S$6:S$35,$D55),"0")&amp;"), ","")</f>
        <v/>
      </c>
      <c r="Z55" s="247" t="str">
        <f>IF((COUNTIF('MS-Sang'!T$6:T$35,$D55)+COUNTIF('MS-Chieu'!T$6:T$35,$D55))&gt;0,Z$6&amp;" ("&amp;TEXT(COUNTIF('MS-Sang'!T$6:T$35,$D55)+COUNTIF('MS-Chieu'!T$6:T$35,$D55),"0")&amp;"), ","")</f>
        <v/>
      </c>
      <c r="AA55" s="247" t="str">
        <f>IF((COUNTIF('MS-Sang'!U$6:U$35,$D55)+COUNTIF('MS-Chieu'!U$6:U$35,$D55))&gt;0,AA$6&amp;" ("&amp;TEXT(COUNTIF('MS-Sang'!U$6:U$35,$D55)+COUNTIF('MS-Chieu'!U$6:U$35,$D55),"0")&amp;"), ","")</f>
        <v/>
      </c>
      <c r="AB55" s="247" t="str">
        <f>IF((COUNTIF('MS-Sang'!V$6:V$35,$D55)+COUNTIF('MS-Chieu'!V$6:V$35,$D55))&gt;0,AB$6&amp;" ("&amp;TEXT(COUNTIF('MS-Sang'!V$6:V$35,$D55)+COUNTIF('MS-Chieu'!V$6:V$35,$D55),"0")&amp;"), ","")</f>
        <v/>
      </c>
      <c r="AC55" s="247" t="str">
        <f>IF((COUNTIF('MS-Sang'!W$6:W$35,$D55)+COUNTIF('MS-Chieu'!W$6:W$35,$D55))&gt;0,AC$6&amp;" ("&amp;TEXT(COUNTIF('MS-Sang'!W$6:W$35,$D55)+COUNTIF('MS-Chieu'!W$6:W$35,$D55),"0")&amp;"), ","")</f>
        <v/>
      </c>
      <c r="AD55" s="247" t="str">
        <f>IF((COUNTIF('MS-Sang'!X$6:X$35,$D55)+COUNTIF('MS-Chieu'!X$6:X$35,$D55))&gt;0,AD$6&amp;" ("&amp;TEXT(COUNTIF('MS-Sang'!X$6:X$35,$D55)+COUNTIF('MS-Chieu'!X$6:X$35,$D55),"0")&amp;"), ","")</f>
        <v/>
      </c>
      <c r="AE55" s="247" t="str">
        <f>IF((COUNTIF('MS-Sang'!Y$6:Y$35,$D55)+COUNTIF('MS-Chieu'!Y$6:Y$35,$D55))&gt;0,AE$6&amp;" ("&amp;TEXT(COUNTIF('MS-Sang'!Y$6:Y$35,$D55)+COUNTIF('MS-Chieu'!Y$6:Y$35,$D55),"0")&amp;"), ","")</f>
        <v xml:space="preserve">12A2 (6), </v>
      </c>
      <c r="AF55" s="247" t="str">
        <f>IF((COUNTIF('MS-Sang'!Z$6:Z$35,$D55)+COUNTIF('MS-Chieu'!Z$6:Z$35,$D55))&gt;0,AF$6&amp;" ("&amp;TEXT(COUNTIF('MS-Sang'!Z$6:Z$35,$D55)+COUNTIF('MS-Chieu'!Z$6:Z$35,$D55),"0")&amp;"), ","")</f>
        <v/>
      </c>
      <c r="AG55" s="247" t="str">
        <f>IF((COUNTIF('MS-Sang'!AA$6:AA$35,$D55)+COUNTIF('MS-Chieu'!AA$6:AA$35,$D55))&gt;0,AG$6&amp;" ("&amp;TEXT(COUNTIF('MS-Sang'!AA$6:AA$35,$D55)+COUNTIF('MS-Chieu'!AA$6:AA$35,$D55),"0")&amp;"), ","")</f>
        <v/>
      </c>
      <c r="AH55" s="247" t="str">
        <f>IF((COUNTIF('MS-Sang'!AB$6:AB$35,$D55)+COUNTIF('MS-Chieu'!AB$6:AB$35,$D55))&gt;0,AH$6&amp;" ("&amp;TEXT(COUNTIF('MS-Sang'!AB$6:AB$35,$D55)+COUNTIF('MS-Chieu'!AB$6:AB$35,$D55),"0")&amp;"), ","")</f>
        <v/>
      </c>
      <c r="AI55" s="247" t="str">
        <f>IF((COUNTIF('MS-Sang'!AC$6:AC$35,$D55)+COUNTIF('MS-Chieu'!AC$6:AC$35,$D55))&gt;0,AI$6&amp;" ("&amp;TEXT(COUNTIF('MS-Sang'!AC$6:AC$35,$D55)+COUNTIF('MS-Chieu'!AC$6:AC$35,$D55),"0")&amp;"), ","")</f>
        <v/>
      </c>
      <c r="AJ55" s="247" t="str">
        <f>IF((COUNTIF('MS-Sang'!AD$6:AD$35,$D55)+COUNTIF('MS-Chieu'!AD$6:AD$35,$D55))&gt;0,AJ$6&amp;" ("&amp;TEXT(COUNTIF('MS-Sang'!AD$6:AD$35,$D55)+COUNTIF('MS-Chieu'!AD$6:AD$35,$D55),"0")&amp;"), ","")</f>
        <v/>
      </c>
      <c r="AK55" s="247" t="str">
        <f>IF((COUNTIF('MS-Sang'!AE$6:AE$35,$D55)+COUNTIF('MS-Chieu'!AE$6:AE$35,$D55))&gt;0,AK$6&amp;" ("&amp;TEXT(COUNTIF('MS-Sang'!AE$6:AE$35,$D55)+COUNTIF('MS-Chieu'!AE$6:AE$35,$D55),"0")&amp;"), ","")</f>
        <v/>
      </c>
      <c r="AL55" s="247" t="str">
        <f>IF((COUNTIF('MS-Sang'!AF$6:AF$35,$D55)+COUNTIF('MS-Chieu'!AF$6:AF$35,$D55))&gt;0,AL$6&amp;" ("&amp;TEXT(COUNTIF('MS-Sang'!AF$6:AF$35,$D55)+COUNTIF('MS-Chieu'!AF$6:AF$35,$D55),"0")&amp;"), ","")</f>
        <v/>
      </c>
      <c r="AM55" s="247" t="str">
        <f>IF((COUNTIF('MS-Sang'!AG$6:AG$35,$D55)+COUNTIF('MS-Chieu'!AG$6:AG$35,$D55))&gt;0,AM$6&amp;" ("&amp;TEXT(COUNTIF('MS-Sang'!AG$6:AG$35,$D55)+COUNTIF('MS-Chieu'!AG$6:AG$35,$D55),"0")&amp;"), ","")</f>
        <v/>
      </c>
      <c r="AN55" s="247" t="str">
        <f>IF((COUNTIF('MS-Sang'!AH$6:AH$35,$D55)+COUNTIF('MS-Chieu'!AH$6:AH$35,$D55))&gt;0,AN$6&amp;" ("&amp;TEXT(COUNTIF('MS-Sang'!AH$6:AH$35,$D55)+COUNTIF('MS-Chieu'!AH$6:AH$35,$D55),"0")&amp;"), ","")</f>
        <v xml:space="preserve">12A11 (5), </v>
      </c>
      <c r="AO55" s="247" t="str">
        <f>IF((COUNTIF('MS-Sang'!AI$6:AI$35,$D55)+COUNTIF('MS-Chieu'!AI$6:AI$35,$D55))&gt;0,AO$6&amp;" ("&amp;TEXT(COUNTIF('MS-Sang'!AI$6:AI$35,$D55)+COUNTIF('MS-Chieu'!AI$6:AI$35,$D55),"0")&amp;"), ","")</f>
        <v/>
      </c>
      <c r="AP55" s="247" t="str">
        <f>IF((COUNTIF('MS-Sang'!AJ$6:AJ$35,$D55)+COUNTIF('MS-Chieu'!AJ$6:AJ$35,$D55))&gt;0,AP$6&amp;" ("&amp;TEXT(COUNTIF('MS-Sang'!AJ$6:AJ$35,$D55)+COUNTIF('MS-Chieu'!AJ$6:AJ$35,$D55),"0")&amp;"), ","")</f>
        <v/>
      </c>
      <c r="AQ55" s="247" t="str">
        <f>IF((COUNTIF('MS-Sang'!AK$6:AK$35,$D55)+COUNTIF('MS-Chieu'!AK$6:AK$35,$D55))&gt;0,AQ$6&amp;" ("&amp;TEXT(COUNTIF('MS-Sang'!AK$6:AK$35,$D55)+COUNTIF('MS-Chieu'!AK$6:AK$35,$D55),"0")&amp;"), ","")</f>
        <v/>
      </c>
      <c r="AR55" s="247" t="str">
        <f>IF((COUNTIF('MS-Sang'!AL$6:AL$35,$D55)+COUNTIF('MS-Chieu'!AL$6:AL$35,$D55))&gt;0,AR$6&amp;" ("&amp;TEXT(COUNTIF('MS-Sang'!AL$6:AL$35,$D55)+COUNTIF('MS-Chieu'!AL$6:AL$35,$D55),"0")&amp;"), ","")</f>
        <v/>
      </c>
      <c r="AS55" s="247" t="str">
        <f>IF((COUNTIF('MS-Sang'!AM$6:AM$35,$D55)+COUNTIF('MS-Chieu'!AM$6:AM$35,$D55))&gt;0,AS$6&amp;" ("&amp;TEXT(COUNTIF('MS-Sang'!AM$6:AM$35,$D55)+COUNTIF('MS-Chieu'!AM$6:AM$35,$D55),"0")&amp;"), ","")</f>
        <v/>
      </c>
    </row>
    <row r="56" spans="1:45" s="231" customFormat="1" ht="18.75" x14ac:dyDescent="0.2">
      <c r="A56" s="245">
        <f t="shared" si="0"/>
        <v>49</v>
      </c>
      <c r="B56" s="246" t="str">
        <f>'MS1'!L50</f>
        <v>Trần Hải Nhân</v>
      </c>
      <c r="C56" s="246" t="str">
        <f>'MS1'!E50</f>
        <v>Toán</v>
      </c>
      <c r="D56" s="240" t="str">
        <f>'MS1'!B50</f>
        <v>T5</v>
      </c>
      <c r="E56" s="246" t="str">
        <f>'MS1'!N50</f>
        <v>11A6</v>
      </c>
      <c r="F56" s="247" t="str">
        <f t="shared" si="1"/>
        <v xml:space="preserve">11A6 (6), 12A6 (5), 12A9 (5), </v>
      </c>
      <c r="G56" s="248">
        <f>COUNTIF('MS-Sang'!$C$6:$AI$35,PCGD!$D56)+COUNTIF('MS-Chieu'!$C$6:$AI$35,PCGD!$D56)</f>
        <v>16</v>
      </c>
      <c r="H56" s="247" t="str">
        <f t="shared" si="2"/>
        <v xml:space="preserve">11A6 (6), 12A6 (5), 12A9 (5), </v>
      </c>
      <c r="I56" s="247" t="str">
        <f>IF((COUNTIF('MS-Sang'!C$6:C$35,$D56)+COUNTIF('MS-Chieu'!C$6:C$35,$D56))&gt;0,I$6&amp;" ("&amp;TEXT(COUNTIF('MS-Sang'!C$6:C$35,$D56)+COUNTIF('MS-Chieu'!C$6:C$35,$D56),"0")&amp;"), ","")</f>
        <v/>
      </c>
      <c r="J56" s="247" t="str">
        <f>IF((COUNTIF('MS-Sang'!D$6:D$35,$D56)+COUNTIF('MS-Chieu'!D$6:D$35,$D56))&gt;0,J$6&amp;" ("&amp;TEXT(COUNTIF('MS-Sang'!D$6:D$35,$D56)+COUNTIF('MS-Chieu'!D$6:D$35,$D56),"0")&amp;"), ","")</f>
        <v/>
      </c>
      <c r="K56" s="247" t="str">
        <f>IF((COUNTIF('MS-Sang'!E$6:E$35,$D56)+COUNTIF('MS-Chieu'!E$6:E$35,$D56))&gt;0,K$6&amp;" ("&amp;TEXT(COUNTIF('MS-Sang'!E$6:E$35,$D56)+COUNTIF('MS-Chieu'!E$6:E$35,$D56),"0")&amp;"), ","")</f>
        <v/>
      </c>
      <c r="L56" s="247" t="str">
        <f>IF((COUNTIF('MS-Sang'!F$6:F$35,$D56)+COUNTIF('MS-Chieu'!F$6:F$35,$D56))&gt;0,L$6&amp;" ("&amp;TEXT(COUNTIF('MS-Sang'!F$6:F$35,$D56)+COUNTIF('MS-Chieu'!F$6:F$35,$D56),"0")&amp;"), ","")</f>
        <v/>
      </c>
      <c r="M56" s="247" t="str">
        <f>IF((COUNTIF('MS-Sang'!G$6:G$35,$D56)+COUNTIF('MS-Chieu'!G$6:G$35,$D56))&gt;0,M$6&amp;" ("&amp;TEXT(COUNTIF('MS-Sang'!G$6:G$35,$D56)+COUNTIF('MS-Chieu'!G$6:G$35,$D56),"0")&amp;"), ","")</f>
        <v/>
      </c>
      <c r="N56" s="247" t="str">
        <f>IF((COUNTIF('MS-Sang'!H$6:H$35,$D56)+COUNTIF('MS-Chieu'!H$6:H$35,$D56))&gt;0,N$6&amp;" ("&amp;TEXT(COUNTIF('MS-Sang'!H$6:H$35,$D56)+COUNTIF('MS-Chieu'!H$6:H$35,$D56),"0")&amp;"), ","")</f>
        <v/>
      </c>
      <c r="O56" s="247" t="str">
        <f>IF((COUNTIF('MS-Sang'!I$6:I$35,$D56)+COUNTIF('MS-Chieu'!I$6:I$35,$D56))&gt;0,O$6&amp;" ("&amp;TEXT(COUNTIF('MS-Sang'!I$6:I$35,$D56)+COUNTIF('MS-Chieu'!I$6:I$35,$D56),"0")&amp;"), ","")</f>
        <v/>
      </c>
      <c r="P56" s="247" t="str">
        <f>IF((COUNTIF('MS-Sang'!J$6:J$35,$D56)+COUNTIF('MS-Chieu'!J$6:J$35,$D56))&gt;0,P$6&amp;" ("&amp;TEXT(COUNTIF('MS-Sang'!J$6:J$35,$D56)+COUNTIF('MS-Chieu'!J$6:J$35,$D56),"0")&amp;"), ","")</f>
        <v/>
      </c>
      <c r="Q56" s="247" t="str">
        <f>IF((COUNTIF('MS-Sang'!K$6:K$35,$D56)+COUNTIF('MS-Chieu'!K$6:K$35,$D56))&gt;0,Q$6&amp;" ("&amp;TEXT(COUNTIF('MS-Sang'!K$6:K$35,$D56)+COUNTIF('MS-Chieu'!K$6:K$35,$D56),"0")&amp;"), ","")</f>
        <v/>
      </c>
      <c r="R56" s="247" t="str">
        <f>IF((COUNTIF('MS-Sang'!L$6:L$35,$D56)+COUNTIF('MS-Chieu'!L$6:L$35,$D56))&gt;0,R$6&amp;" ("&amp;TEXT(COUNTIF('MS-Sang'!L$6:L$35,$D56)+COUNTIF('MS-Chieu'!L$6:L$35,$D56),"0")&amp;"), ","")</f>
        <v/>
      </c>
      <c r="S56" s="247" t="str">
        <f>IF((COUNTIF('MS-Sang'!M$6:M$35,$D56)+COUNTIF('MS-Chieu'!M$6:M$35,$D56))&gt;0,S$6&amp;" ("&amp;TEXT(COUNTIF('MS-Sang'!M$6:M$35,$D56)+COUNTIF('MS-Chieu'!M$6:M$35,$D56),"0")&amp;"), ","")</f>
        <v/>
      </c>
      <c r="T56" s="247" t="str">
        <f>IF((COUNTIF('MS-Sang'!N$6:N$35,$D56)+COUNTIF('MS-Chieu'!N$6:N$35,$D56))&gt;0,T$6&amp;" ("&amp;TEXT(COUNTIF('MS-Sang'!N$6:N$35,$D56)+COUNTIF('MS-Chieu'!N$6:N$35,$D56),"0")&amp;"), ","")</f>
        <v/>
      </c>
      <c r="U56" s="247" t="str">
        <f>IF((COUNTIF('MS-Sang'!O$6:O$35,$D56)+COUNTIF('MS-Chieu'!O$6:O$35,$D56))&gt;0,U$6&amp;" ("&amp;TEXT(COUNTIF('MS-Sang'!O$6:O$35,$D56)+COUNTIF('MS-Chieu'!O$6:O$35,$D56),"0")&amp;"), ","")</f>
        <v/>
      </c>
      <c r="V56" s="247" t="str">
        <f>IF((COUNTIF('MS-Sang'!P$6:P$35,$D56)+COUNTIF('MS-Chieu'!P$6:P$35,$D56))&gt;0,V$6&amp;" ("&amp;TEXT(COUNTIF('MS-Sang'!P$6:P$35,$D56)+COUNTIF('MS-Chieu'!P$6:P$35,$D56),"0")&amp;"), ","")</f>
        <v/>
      </c>
      <c r="W56" s="247" t="str">
        <f>IF((COUNTIF('MS-Sang'!Q$6:Q$35,$D56)+COUNTIF('MS-Chieu'!Q$6:Q$35,$D56))&gt;0,W$6&amp;" ("&amp;TEXT(COUNTIF('MS-Sang'!Q$6:Q$35,$D56)+COUNTIF('MS-Chieu'!Q$6:Q$35,$D56),"0")&amp;"), ","")</f>
        <v/>
      </c>
      <c r="X56" s="247" t="str">
        <f>IF((COUNTIF('MS-Sang'!R$6:R$35,$D56)+COUNTIF('MS-Chieu'!R$6:R$35,$D56))&gt;0,X$6&amp;" ("&amp;TEXT(COUNTIF('MS-Sang'!R$6:R$35,$D56)+COUNTIF('MS-Chieu'!R$6:R$35,$D56),"0")&amp;"), ","")</f>
        <v/>
      </c>
      <c r="Y56" s="247" t="str">
        <f>IF((COUNTIF('MS-Sang'!S$6:S$35,$D56)+COUNTIF('MS-Chieu'!S$6:S$35,$D56))&gt;0,Y$6&amp;" ("&amp;TEXT(COUNTIF('MS-Sang'!S$6:S$35,$D56)+COUNTIF('MS-Chieu'!S$6:S$35,$D56),"0")&amp;"), ","")</f>
        <v xml:space="preserve">11A6 (6), </v>
      </c>
      <c r="Z56" s="247" t="str">
        <f>IF((COUNTIF('MS-Sang'!T$6:T$35,$D56)+COUNTIF('MS-Chieu'!T$6:T$35,$D56))&gt;0,Z$6&amp;" ("&amp;TEXT(COUNTIF('MS-Sang'!T$6:T$35,$D56)+COUNTIF('MS-Chieu'!T$6:T$35,$D56),"0")&amp;"), ","")</f>
        <v/>
      </c>
      <c r="AA56" s="247" t="str">
        <f>IF((COUNTIF('MS-Sang'!U$6:U$35,$D56)+COUNTIF('MS-Chieu'!U$6:U$35,$D56))&gt;0,AA$6&amp;" ("&amp;TEXT(COUNTIF('MS-Sang'!U$6:U$35,$D56)+COUNTIF('MS-Chieu'!U$6:U$35,$D56),"0")&amp;"), ","")</f>
        <v/>
      </c>
      <c r="AB56" s="247" t="str">
        <f>IF((COUNTIF('MS-Sang'!V$6:V$35,$D56)+COUNTIF('MS-Chieu'!V$6:V$35,$D56))&gt;0,AB$6&amp;" ("&amp;TEXT(COUNTIF('MS-Sang'!V$6:V$35,$D56)+COUNTIF('MS-Chieu'!V$6:V$35,$D56),"0")&amp;"), ","")</f>
        <v/>
      </c>
      <c r="AC56" s="247" t="str">
        <f>IF((COUNTIF('MS-Sang'!W$6:W$35,$D56)+COUNTIF('MS-Chieu'!W$6:W$35,$D56))&gt;0,AC$6&amp;" ("&amp;TEXT(COUNTIF('MS-Sang'!W$6:W$35,$D56)+COUNTIF('MS-Chieu'!W$6:W$35,$D56),"0")&amp;"), ","")</f>
        <v/>
      </c>
      <c r="AD56" s="247" t="str">
        <f>IF((COUNTIF('MS-Sang'!X$6:X$35,$D56)+COUNTIF('MS-Chieu'!X$6:X$35,$D56))&gt;0,AD$6&amp;" ("&amp;TEXT(COUNTIF('MS-Sang'!X$6:X$35,$D56)+COUNTIF('MS-Chieu'!X$6:X$35,$D56),"0")&amp;"), ","")</f>
        <v/>
      </c>
      <c r="AE56" s="247" t="str">
        <f>IF((COUNTIF('MS-Sang'!Y$6:Y$35,$D56)+COUNTIF('MS-Chieu'!Y$6:Y$35,$D56))&gt;0,AE$6&amp;" ("&amp;TEXT(COUNTIF('MS-Sang'!Y$6:Y$35,$D56)+COUNTIF('MS-Chieu'!Y$6:Y$35,$D56),"0")&amp;"), ","")</f>
        <v/>
      </c>
      <c r="AF56" s="247" t="str">
        <f>IF((COUNTIF('MS-Sang'!Z$6:Z$35,$D56)+COUNTIF('MS-Chieu'!Z$6:Z$35,$D56))&gt;0,AF$6&amp;" ("&amp;TEXT(COUNTIF('MS-Sang'!Z$6:Z$35,$D56)+COUNTIF('MS-Chieu'!Z$6:Z$35,$D56),"0")&amp;"), ","")</f>
        <v/>
      </c>
      <c r="AG56" s="247" t="str">
        <f>IF((COUNTIF('MS-Sang'!AA$6:AA$35,$D56)+COUNTIF('MS-Chieu'!AA$6:AA$35,$D56))&gt;0,AG$6&amp;" ("&amp;TEXT(COUNTIF('MS-Sang'!AA$6:AA$35,$D56)+COUNTIF('MS-Chieu'!AA$6:AA$35,$D56),"0")&amp;"), ","")</f>
        <v/>
      </c>
      <c r="AH56" s="247" t="str">
        <f>IF((COUNTIF('MS-Sang'!AB$6:AB$35,$D56)+COUNTIF('MS-Chieu'!AB$6:AB$35,$D56))&gt;0,AH$6&amp;" ("&amp;TEXT(COUNTIF('MS-Sang'!AB$6:AB$35,$D56)+COUNTIF('MS-Chieu'!AB$6:AB$35,$D56),"0")&amp;"), ","")</f>
        <v/>
      </c>
      <c r="AI56" s="247" t="str">
        <f>IF((COUNTIF('MS-Sang'!AC$6:AC$35,$D56)+COUNTIF('MS-Chieu'!AC$6:AC$35,$D56))&gt;0,AI$6&amp;" ("&amp;TEXT(COUNTIF('MS-Sang'!AC$6:AC$35,$D56)+COUNTIF('MS-Chieu'!AC$6:AC$35,$D56),"0")&amp;"), ","")</f>
        <v xml:space="preserve">12A6 (5), </v>
      </c>
      <c r="AJ56" s="247" t="str">
        <f>IF((COUNTIF('MS-Sang'!AD$6:AD$35,$D56)+COUNTIF('MS-Chieu'!AD$6:AD$35,$D56))&gt;0,AJ$6&amp;" ("&amp;TEXT(COUNTIF('MS-Sang'!AD$6:AD$35,$D56)+COUNTIF('MS-Chieu'!AD$6:AD$35,$D56),"0")&amp;"), ","")</f>
        <v/>
      </c>
      <c r="AK56" s="247" t="str">
        <f>IF((COUNTIF('MS-Sang'!AE$6:AE$35,$D56)+COUNTIF('MS-Chieu'!AE$6:AE$35,$D56))&gt;0,AK$6&amp;" ("&amp;TEXT(COUNTIF('MS-Sang'!AE$6:AE$35,$D56)+COUNTIF('MS-Chieu'!AE$6:AE$35,$D56),"0")&amp;"), ","")</f>
        <v/>
      </c>
      <c r="AL56" s="247" t="str">
        <f>IF((COUNTIF('MS-Sang'!AF$6:AF$35,$D56)+COUNTIF('MS-Chieu'!AF$6:AF$35,$D56))&gt;0,AL$6&amp;" ("&amp;TEXT(COUNTIF('MS-Sang'!AF$6:AF$35,$D56)+COUNTIF('MS-Chieu'!AF$6:AF$35,$D56),"0")&amp;"), ","")</f>
        <v xml:space="preserve">12A9 (5), </v>
      </c>
      <c r="AM56" s="247" t="str">
        <f>IF((COUNTIF('MS-Sang'!AG$6:AG$35,$D56)+COUNTIF('MS-Chieu'!AG$6:AG$35,$D56))&gt;0,AM$6&amp;" ("&amp;TEXT(COUNTIF('MS-Sang'!AG$6:AG$35,$D56)+COUNTIF('MS-Chieu'!AG$6:AG$35,$D56),"0")&amp;"), ","")</f>
        <v/>
      </c>
      <c r="AN56" s="247" t="str">
        <f>IF((COUNTIF('MS-Sang'!AH$6:AH$35,$D56)+COUNTIF('MS-Chieu'!AH$6:AH$35,$D56))&gt;0,AN$6&amp;" ("&amp;TEXT(COUNTIF('MS-Sang'!AH$6:AH$35,$D56)+COUNTIF('MS-Chieu'!AH$6:AH$35,$D56),"0")&amp;"), ","")</f>
        <v/>
      </c>
      <c r="AO56" s="247" t="str">
        <f>IF((COUNTIF('MS-Sang'!AI$6:AI$35,$D56)+COUNTIF('MS-Chieu'!AI$6:AI$35,$D56))&gt;0,AO$6&amp;" ("&amp;TEXT(COUNTIF('MS-Sang'!AI$6:AI$35,$D56)+COUNTIF('MS-Chieu'!AI$6:AI$35,$D56),"0")&amp;"), ","")</f>
        <v/>
      </c>
      <c r="AP56" s="247" t="str">
        <f>IF((COUNTIF('MS-Sang'!AJ$6:AJ$35,$D56)+COUNTIF('MS-Chieu'!AJ$6:AJ$35,$D56))&gt;0,AP$6&amp;" ("&amp;TEXT(COUNTIF('MS-Sang'!AJ$6:AJ$35,$D56)+COUNTIF('MS-Chieu'!AJ$6:AJ$35,$D56),"0")&amp;"), ","")</f>
        <v/>
      </c>
      <c r="AQ56" s="247" t="str">
        <f>IF((COUNTIF('MS-Sang'!AK$6:AK$35,$D56)+COUNTIF('MS-Chieu'!AK$6:AK$35,$D56))&gt;0,AQ$6&amp;" ("&amp;TEXT(COUNTIF('MS-Sang'!AK$6:AK$35,$D56)+COUNTIF('MS-Chieu'!AK$6:AK$35,$D56),"0")&amp;"), ","")</f>
        <v/>
      </c>
      <c r="AR56" s="247" t="str">
        <f>IF((COUNTIF('MS-Sang'!AL$6:AL$35,$D56)+COUNTIF('MS-Chieu'!AL$6:AL$35,$D56))&gt;0,AR$6&amp;" ("&amp;TEXT(COUNTIF('MS-Sang'!AL$6:AL$35,$D56)+COUNTIF('MS-Chieu'!AL$6:AL$35,$D56),"0")&amp;"), ","")</f>
        <v/>
      </c>
      <c r="AS56" s="247" t="str">
        <f>IF((COUNTIF('MS-Sang'!AM$6:AM$35,$D56)+COUNTIF('MS-Chieu'!AM$6:AM$35,$D56))&gt;0,AS$6&amp;" ("&amp;TEXT(COUNTIF('MS-Sang'!AM$6:AM$35,$D56)+COUNTIF('MS-Chieu'!AM$6:AM$35,$D56),"0")&amp;"), ","")</f>
        <v/>
      </c>
    </row>
    <row r="57" spans="1:45" s="231" customFormat="1" ht="18.75" x14ac:dyDescent="0.2">
      <c r="A57" s="245">
        <f t="shared" si="0"/>
        <v>50</v>
      </c>
      <c r="B57" s="246" t="str">
        <f>'MS1'!L51</f>
        <v>Nguyễn Thị Thùy Trang</v>
      </c>
      <c r="C57" s="246" t="str">
        <f>'MS1'!E51</f>
        <v>Toán</v>
      </c>
      <c r="D57" s="240" t="str">
        <f>'MS1'!B51</f>
        <v>T6</v>
      </c>
      <c r="E57" s="246" t="str">
        <f>'MS1'!N51</f>
        <v>10A1</v>
      </c>
      <c r="F57" s="247" t="str">
        <f t="shared" si="1"/>
        <v xml:space="preserve">10A1 (4), 10A4 (3), 11A2 (5), </v>
      </c>
      <c r="G57" s="248">
        <f>COUNTIF('MS-Sang'!$C$6:$AI$35,PCGD!$D57)+COUNTIF('MS-Chieu'!$C$6:$AI$35,PCGD!$D57)</f>
        <v>12</v>
      </c>
      <c r="H57" s="247" t="str">
        <f t="shared" si="2"/>
        <v/>
      </c>
      <c r="I57" s="247" t="str">
        <f>IF((COUNTIF('MS-Sang'!C$6:C$35,$D57)+COUNTIF('MS-Chieu'!C$6:C$35,$D57))&gt;0,I$6&amp;" ("&amp;TEXT(COUNTIF('MS-Sang'!C$6:C$35,$D57)+COUNTIF('MS-Chieu'!C$6:C$35,$D57),"0")&amp;"), ","")</f>
        <v xml:space="preserve">10A1 (4), </v>
      </c>
      <c r="J57" s="247" t="str">
        <f>IF((COUNTIF('MS-Sang'!D$6:D$35,$D57)+COUNTIF('MS-Chieu'!D$6:D$35,$D57))&gt;0,J$6&amp;" ("&amp;TEXT(COUNTIF('MS-Sang'!D$6:D$35,$D57)+COUNTIF('MS-Chieu'!D$6:D$35,$D57),"0")&amp;"), ","")</f>
        <v/>
      </c>
      <c r="K57" s="247" t="str">
        <f>IF((COUNTIF('MS-Sang'!E$6:E$35,$D57)+COUNTIF('MS-Chieu'!E$6:E$35,$D57))&gt;0,K$6&amp;" ("&amp;TEXT(COUNTIF('MS-Sang'!E$6:E$35,$D57)+COUNTIF('MS-Chieu'!E$6:E$35,$D57),"0")&amp;"), ","")</f>
        <v/>
      </c>
      <c r="L57" s="247" t="str">
        <f>IF((COUNTIF('MS-Sang'!F$6:F$35,$D57)+COUNTIF('MS-Chieu'!F$6:F$35,$D57))&gt;0,L$6&amp;" ("&amp;TEXT(COUNTIF('MS-Sang'!F$6:F$35,$D57)+COUNTIF('MS-Chieu'!F$6:F$35,$D57),"0")&amp;"), ","")</f>
        <v xml:space="preserve">10A4 (3), </v>
      </c>
      <c r="M57" s="247" t="str">
        <f>IF((COUNTIF('MS-Sang'!G$6:G$35,$D57)+COUNTIF('MS-Chieu'!G$6:G$35,$D57))&gt;0,M$6&amp;" ("&amp;TEXT(COUNTIF('MS-Sang'!G$6:G$35,$D57)+COUNTIF('MS-Chieu'!G$6:G$35,$D57),"0")&amp;"), ","")</f>
        <v/>
      </c>
      <c r="N57" s="247" t="str">
        <f>IF((COUNTIF('MS-Sang'!H$6:H$35,$D57)+COUNTIF('MS-Chieu'!H$6:H$35,$D57))&gt;0,N$6&amp;" ("&amp;TEXT(COUNTIF('MS-Sang'!H$6:H$35,$D57)+COUNTIF('MS-Chieu'!H$6:H$35,$D57),"0")&amp;"), ","")</f>
        <v/>
      </c>
      <c r="O57" s="247" t="str">
        <f>IF((COUNTIF('MS-Sang'!I$6:I$35,$D57)+COUNTIF('MS-Chieu'!I$6:I$35,$D57))&gt;0,O$6&amp;" ("&amp;TEXT(COUNTIF('MS-Sang'!I$6:I$35,$D57)+COUNTIF('MS-Chieu'!I$6:I$35,$D57),"0")&amp;"), ","")</f>
        <v/>
      </c>
      <c r="P57" s="247" t="str">
        <f>IF((COUNTIF('MS-Sang'!J$6:J$35,$D57)+COUNTIF('MS-Chieu'!J$6:J$35,$D57))&gt;0,P$6&amp;" ("&amp;TEXT(COUNTIF('MS-Sang'!J$6:J$35,$D57)+COUNTIF('MS-Chieu'!J$6:J$35,$D57),"0")&amp;"), ","")</f>
        <v/>
      </c>
      <c r="Q57" s="247" t="str">
        <f>IF((COUNTIF('MS-Sang'!K$6:K$35,$D57)+COUNTIF('MS-Chieu'!K$6:K$35,$D57))&gt;0,Q$6&amp;" ("&amp;TEXT(COUNTIF('MS-Sang'!K$6:K$35,$D57)+COUNTIF('MS-Chieu'!K$6:K$35,$D57),"0")&amp;"), ","")</f>
        <v/>
      </c>
      <c r="R57" s="247" t="str">
        <f>IF((COUNTIF('MS-Sang'!L$6:L$35,$D57)+COUNTIF('MS-Chieu'!L$6:L$35,$D57))&gt;0,R$6&amp;" ("&amp;TEXT(COUNTIF('MS-Sang'!L$6:L$35,$D57)+COUNTIF('MS-Chieu'!L$6:L$35,$D57),"0")&amp;"), ","")</f>
        <v/>
      </c>
      <c r="S57" s="247" t="str">
        <f>IF((COUNTIF('MS-Sang'!M$6:M$35,$D57)+COUNTIF('MS-Chieu'!M$6:M$35,$D57))&gt;0,S$6&amp;" ("&amp;TEXT(COUNTIF('MS-Sang'!M$6:M$35,$D57)+COUNTIF('MS-Chieu'!M$6:M$35,$D57),"0")&amp;"), ","")</f>
        <v/>
      </c>
      <c r="T57" s="247" t="str">
        <f>IF((COUNTIF('MS-Sang'!N$6:N$35,$D57)+COUNTIF('MS-Chieu'!N$6:N$35,$D57))&gt;0,T$6&amp;" ("&amp;TEXT(COUNTIF('MS-Sang'!N$6:N$35,$D57)+COUNTIF('MS-Chieu'!N$6:N$35,$D57),"0")&amp;"), ","")</f>
        <v/>
      </c>
      <c r="U57" s="247" t="str">
        <f>IF((COUNTIF('MS-Sang'!O$6:O$35,$D57)+COUNTIF('MS-Chieu'!O$6:O$35,$D57))&gt;0,U$6&amp;" ("&amp;TEXT(COUNTIF('MS-Sang'!O$6:O$35,$D57)+COUNTIF('MS-Chieu'!O$6:O$35,$D57),"0")&amp;"), ","")</f>
        <v xml:space="preserve">11A2 (5), </v>
      </c>
      <c r="V57" s="247" t="str">
        <f>IF((COUNTIF('MS-Sang'!P$6:P$35,$D57)+COUNTIF('MS-Chieu'!P$6:P$35,$D57))&gt;0,V$6&amp;" ("&amp;TEXT(COUNTIF('MS-Sang'!P$6:P$35,$D57)+COUNTIF('MS-Chieu'!P$6:P$35,$D57),"0")&amp;"), ","")</f>
        <v/>
      </c>
      <c r="W57" s="247" t="str">
        <f>IF((COUNTIF('MS-Sang'!Q$6:Q$35,$D57)+COUNTIF('MS-Chieu'!Q$6:Q$35,$D57))&gt;0,W$6&amp;" ("&amp;TEXT(COUNTIF('MS-Sang'!Q$6:Q$35,$D57)+COUNTIF('MS-Chieu'!Q$6:Q$35,$D57),"0")&amp;"), ","")</f>
        <v/>
      </c>
      <c r="X57" s="247" t="str">
        <f>IF((COUNTIF('MS-Sang'!R$6:R$35,$D57)+COUNTIF('MS-Chieu'!R$6:R$35,$D57))&gt;0,X$6&amp;" ("&amp;TEXT(COUNTIF('MS-Sang'!R$6:R$35,$D57)+COUNTIF('MS-Chieu'!R$6:R$35,$D57),"0")&amp;"), ","")</f>
        <v/>
      </c>
      <c r="Y57" s="247" t="str">
        <f>IF((COUNTIF('MS-Sang'!S$6:S$35,$D57)+COUNTIF('MS-Chieu'!S$6:S$35,$D57))&gt;0,Y$6&amp;" ("&amp;TEXT(COUNTIF('MS-Sang'!S$6:S$35,$D57)+COUNTIF('MS-Chieu'!S$6:S$35,$D57),"0")&amp;"), ","")</f>
        <v/>
      </c>
      <c r="Z57" s="247" t="str">
        <f>IF((COUNTIF('MS-Sang'!T$6:T$35,$D57)+COUNTIF('MS-Chieu'!T$6:T$35,$D57))&gt;0,Z$6&amp;" ("&amp;TEXT(COUNTIF('MS-Sang'!T$6:T$35,$D57)+COUNTIF('MS-Chieu'!T$6:T$35,$D57),"0")&amp;"), ","")</f>
        <v/>
      </c>
      <c r="AA57" s="247" t="str">
        <f>IF((COUNTIF('MS-Sang'!U$6:U$35,$D57)+COUNTIF('MS-Chieu'!U$6:U$35,$D57))&gt;0,AA$6&amp;" ("&amp;TEXT(COUNTIF('MS-Sang'!U$6:U$35,$D57)+COUNTIF('MS-Chieu'!U$6:U$35,$D57),"0")&amp;"), ","")</f>
        <v/>
      </c>
      <c r="AB57" s="247" t="str">
        <f>IF((COUNTIF('MS-Sang'!V$6:V$35,$D57)+COUNTIF('MS-Chieu'!V$6:V$35,$D57))&gt;0,AB$6&amp;" ("&amp;TEXT(COUNTIF('MS-Sang'!V$6:V$35,$D57)+COUNTIF('MS-Chieu'!V$6:V$35,$D57),"0")&amp;"), ","")</f>
        <v/>
      </c>
      <c r="AC57" s="247" t="str">
        <f>IF((COUNTIF('MS-Sang'!W$6:W$35,$D57)+COUNTIF('MS-Chieu'!W$6:W$35,$D57))&gt;0,AC$6&amp;" ("&amp;TEXT(COUNTIF('MS-Sang'!W$6:W$35,$D57)+COUNTIF('MS-Chieu'!W$6:W$35,$D57),"0")&amp;"), ","")</f>
        <v/>
      </c>
      <c r="AD57" s="247" t="str">
        <f>IF((COUNTIF('MS-Sang'!X$6:X$35,$D57)+COUNTIF('MS-Chieu'!X$6:X$35,$D57))&gt;0,AD$6&amp;" ("&amp;TEXT(COUNTIF('MS-Sang'!X$6:X$35,$D57)+COUNTIF('MS-Chieu'!X$6:X$35,$D57),"0")&amp;"), ","")</f>
        <v/>
      </c>
      <c r="AE57" s="247" t="str">
        <f>IF((COUNTIF('MS-Sang'!Y$6:Y$35,$D57)+COUNTIF('MS-Chieu'!Y$6:Y$35,$D57))&gt;0,AE$6&amp;" ("&amp;TEXT(COUNTIF('MS-Sang'!Y$6:Y$35,$D57)+COUNTIF('MS-Chieu'!Y$6:Y$35,$D57),"0")&amp;"), ","")</f>
        <v/>
      </c>
      <c r="AF57" s="247" t="str">
        <f>IF((COUNTIF('MS-Sang'!Z$6:Z$35,$D57)+COUNTIF('MS-Chieu'!Z$6:Z$35,$D57))&gt;0,AF$6&amp;" ("&amp;TEXT(COUNTIF('MS-Sang'!Z$6:Z$35,$D57)+COUNTIF('MS-Chieu'!Z$6:Z$35,$D57),"0")&amp;"), ","")</f>
        <v/>
      </c>
      <c r="AG57" s="247" t="str">
        <f>IF((COUNTIF('MS-Sang'!AA$6:AA$35,$D57)+COUNTIF('MS-Chieu'!AA$6:AA$35,$D57))&gt;0,AG$6&amp;" ("&amp;TEXT(COUNTIF('MS-Sang'!AA$6:AA$35,$D57)+COUNTIF('MS-Chieu'!AA$6:AA$35,$D57),"0")&amp;"), ","")</f>
        <v/>
      </c>
      <c r="AH57" s="247" t="str">
        <f>IF((COUNTIF('MS-Sang'!AB$6:AB$35,$D57)+COUNTIF('MS-Chieu'!AB$6:AB$35,$D57))&gt;0,AH$6&amp;" ("&amp;TEXT(COUNTIF('MS-Sang'!AB$6:AB$35,$D57)+COUNTIF('MS-Chieu'!AB$6:AB$35,$D57),"0")&amp;"), ","")</f>
        <v/>
      </c>
      <c r="AI57" s="247" t="str">
        <f>IF((COUNTIF('MS-Sang'!AC$6:AC$35,$D57)+COUNTIF('MS-Chieu'!AC$6:AC$35,$D57))&gt;0,AI$6&amp;" ("&amp;TEXT(COUNTIF('MS-Sang'!AC$6:AC$35,$D57)+COUNTIF('MS-Chieu'!AC$6:AC$35,$D57),"0")&amp;"), ","")</f>
        <v/>
      </c>
      <c r="AJ57" s="247" t="str">
        <f>IF((COUNTIF('MS-Sang'!AD$6:AD$35,$D57)+COUNTIF('MS-Chieu'!AD$6:AD$35,$D57))&gt;0,AJ$6&amp;" ("&amp;TEXT(COUNTIF('MS-Sang'!AD$6:AD$35,$D57)+COUNTIF('MS-Chieu'!AD$6:AD$35,$D57),"0")&amp;"), ","")</f>
        <v/>
      </c>
      <c r="AK57" s="247" t="str">
        <f>IF((COUNTIF('MS-Sang'!AE$6:AE$35,$D57)+COUNTIF('MS-Chieu'!AE$6:AE$35,$D57))&gt;0,AK$6&amp;" ("&amp;TEXT(COUNTIF('MS-Sang'!AE$6:AE$35,$D57)+COUNTIF('MS-Chieu'!AE$6:AE$35,$D57),"0")&amp;"), ","")</f>
        <v/>
      </c>
      <c r="AL57" s="247" t="str">
        <f>IF((COUNTIF('MS-Sang'!AF$6:AF$35,$D57)+COUNTIF('MS-Chieu'!AF$6:AF$35,$D57))&gt;0,AL$6&amp;" ("&amp;TEXT(COUNTIF('MS-Sang'!AF$6:AF$35,$D57)+COUNTIF('MS-Chieu'!AF$6:AF$35,$D57),"0")&amp;"), ","")</f>
        <v/>
      </c>
      <c r="AM57" s="247" t="str">
        <f>IF((COUNTIF('MS-Sang'!AG$6:AG$35,$D57)+COUNTIF('MS-Chieu'!AG$6:AG$35,$D57))&gt;0,AM$6&amp;" ("&amp;TEXT(COUNTIF('MS-Sang'!AG$6:AG$35,$D57)+COUNTIF('MS-Chieu'!AG$6:AG$35,$D57),"0")&amp;"), ","")</f>
        <v/>
      </c>
      <c r="AN57" s="247" t="str">
        <f>IF((COUNTIF('MS-Sang'!AH$6:AH$35,$D57)+COUNTIF('MS-Chieu'!AH$6:AH$35,$D57))&gt;0,AN$6&amp;" ("&amp;TEXT(COUNTIF('MS-Sang'!AH$6:AH$35,$D57)+COUNTIF('MS-Chieu'!AH$6:AH$35,$D57),"0")&amp;"), ","")</f>
        <v/>
      </c>
      <c r="AO57" s="247" t="str">
        <f>IF((COUNTIF('MS-Sang'!AI$6:AI$35,$D57)+COUNTIF('MS-Chieu'!AI$6:AI$35,$D57))&gt;0,AO$6&amp;" ("&amp;TEXT(COUNTIF('MS-Sang'!AI$6:AI$35,$D57)+COUNTIF('MS-Chieu'!AI$6:AI$35,$D57),"0")&amp;"), ","")</f>
        <v/>
      </c>
      <c r="AP57" s="247" t="str">
        <f>IF((COUNTIF('MS-Sang'!AJ$6:AJ$35,$D57)+COUNTIF('MS-Chieu'!AJ$6:AJ$35,$D57))&gt;0,AP$6&amp;" ("&amp;TEXT(COUNTIF('MS-Sang'!AJ$6:AJ$35,$D57)+COUNTIF('MS-Chieu'!AJ$6:AJ$35,$D57),"0")&amp;"), ","")</f>
        <v/>
      </c>
      <c r="AQ57" s="247" t="str">
        <f>IF((COUNTIF('MS-Sang'!AK$6:AK$35,$D57)+COUNTIF('MS-Chieu'!AK$6:AK$35,$D57))&gt;0,AQ$6&amp;" ("&amp;TEXT(COUNTIF('MS-Sang'!AK$6:AK$35,$D57)+COUNTIF('MS-Chieu'!AK$6:AK$35,$D57),"0")&amp;"), ","")</f>
        <v/>
      </c>
      <c r="AR57" s="247" t="str">
        <f>IF((COUNTIF('MS-Sang'!AL$6:AL$35,$D57)+COUNTIF('MS-Chieu'!AL$6:AL$35,$D57))&gt;0,AR$6&amp;" ("&amp;TEXT(COUNTIF('MS-Sang'!AL$6:AL$35,$D57)+COUNTIF('MS-Chieu'!AL$6:AL$35,$D57),"0")&amp;"), ","")</f>
        <v/>
      </c>
      <c r="AS57" s="247" t="str">
        <f>IF((COUNTIF('MS-Sang'!AM$6:AM$35,$D57)+COUNTIF('MS-Chieu'!AM$6:AM$35,$D57))&gt;0,AS$6&amp;" ("&amp;TEXT(COUNTIF('MS-Sang'!AM$6:AM$35,$D57)+COUNTIF('MS-Chieu'!AM$6:AM$35,$D57),"0")&amp;"), ","")</f>
        <v/>
      </c>
    </row>
    <row r="58" spans="1:45" s="231" customFormat="1" ht="18.75" x14ac:dyDescent="0.2">
      <c r="A58" s="245">
        <f t="shared" si="0"/>
        <v>51</v>
      </c>
      <c r="B58" s="246" t="str">
        <f>'MS1'!L52</f>
        <v>Lê Đình  Mẫn</v>
      </c>
      <c r="C58" s="246" t="str">
        <f>'MS1'!E52</f>
        <v>Toán</v>
      </c>
      <c r="D58" s="240" t="str">
        <f>'MS1'!B52</f>
        <v>T7</v>
      </c>
      <c r="E58" s="246" t="str">
        <f>'MS1'!N52</f>
        <v>10A3</v>
      </c>
      <c r="F58" s="247" t="str">
        <f t="shared" si="1"/>
        <v xml:space="preserve">10A3 (4), 10A8 (4), 12A1 (5), </v>
      </c>
      <c r="G58" s="248">
        <f>COUNTIF('MS-Sang'!$C$6:$AI$35,PCGD!$D58)+COUNTIF('MS-Chieu'!$C$6:$AI$35,PCGD!$D58)</f>
        <v>13</v>
      </c>
      <c r="H58" s="247" t="str">
        <f t="shared" si="2"/>
        <v xml:space="preserve">12A1 (5), </v>
      </c>
      <c r="I58" s="247" t="str">
        <f>IF((COUNTIF('MS-Sang'!C$6:C$35,$D58)+COUNTIF('MS-Chieu'!C$6:C$35,$D58))&gt;0,I$6&amp;" ("&amp;TEXT(COUNTIF('MS-Sang'!C$6:C$35,$D58)+COUNTIF('MS-Chieu'!C$6:C$35,$D58),"0")&amp;"), ","")</f>
        <v/>
      </c>
      <c r="J58" s="247" t="str">
        <f>IF((COUNTIF('MS-Sang'!D$6:D$35,$D58)+COUNTIF('MS-Chieu'!D$6:D$35,$D58))&gt;0,J$6&amp;" ("&amp;TEXT(COUNTIF('MS-Sang'!D$6:D$35,$D58)+COUNTIF('MS-Chieu'!D$6:D$35,$D58),"0")&amp;"), ","")</f>
        <v/>
      </c>
      <c r="K58" s="247" t="str">
        <f>IF((COUNTIF('MS-Sang'!E$6:E$35,$D58)+COUNTIF('MS-Chieu'!E$6:E$35,$D58))&gt;0,K$6&amp;" ("&amp;TEXT(COUNTIF('MS-Sang'!E$6:E$35,$D58)+COUNTIF('MS-Chieu'!E$6:E$35,$D58),"0")&amp;"), ","")</f>
        <v xml:space="preserve">10A3 (4), </v>
      </c>
      <c r="L58" s="247" t="str">
        <f>IF((COUNTIF('MS-Sang'!F$6:F$35,$D58)+COUNTIF('MS-Chieu'!F$6:F$35,$D58))&gt;0,L$6&amp;" ("&amp;TEXT(COUNTIF('MS-Sang'!F$6:F$35,$D58)+COUNTIF('MS-Chieu'!F$6:F$35,$D58),"0")&amp;"), ","")</f>
        <v/>
      </c>
      <c r="M58" s="247" t="str">
        <f>IF((COUNTIF('MS-Sang'!G$6:G$35,$D58)+COUNTIF('MS-Chieu'!G$6:G$35,$D58))&gt;0,M$6&amp;" ("&amp;TEXT(COUNTIF('MS-Sang'!G$6:G$35,$D58)+COUNTIF('MS-Chieu'!G$6:G$35,$D58),"0")&amp;"), ","")</f>
        <v/>
      </c>
      <c r="N58" s="247" t="str">
        <f>IF((COUNTIF('MS-Sang'!H$6:H$35,$D58)+COUNTIF('MS-Chieu'!H$6:H$35,$D58))&gt;0,N$6&amp;" ("&amp;TEXT(COUNTIF('MS-Sang'!H$6:H$35,$D58)+COUNTIF('MS-Chieu'!H$6:H$35,$D58),"0")&amp;"), ","")</f>
        <v/>
      </c>
      <c r="O58" s="247" t="str">
        <f>IF((COUNTIF('MS-Sang'!I$6:I$35,$D58)+COUNTIF('MS-Chieu'!I$6:I$35,$D58))&gt;0,O$6&amp;" ("&amp;TEXT(COUNTIF('MS-Sang'!I$6:I$35,$D58)+COUNTIF('MS-Chieu'!I$6:I$35,$D58),"0")&amp;"), ","")</f>
        <v/>
      </c>
      <c r="P58" s="247" t="str">
        <f>IF((COUNTIF('MS-Sang'!J$6:J$35,$D58)+COUNTIF('MS-Chieu'!J$6:J$35,$D58))&gt;0,P$6&amp;" ("&amp;TEXT(COUNTIF('MS-Sang'!J$6:J$35,$D58)+COUNTIF('MS-Chieu'!J$6:J$35,$D58),"0")&amp;"), ","")</f>
        <v xml:space="preserve">10A8 (4), </v>
      </c>
      <c r="Q58" s="247" t="str">
        <f>IF((COUNTIF('MS-Sang'!K$6:K$35,$D58)+COUNTIF('MS-Chieu'!K$6:K$35,$D58))&gt;0,Q$6&amp;" ("&amp;TEXT(COUNTIF('MS-Sang'!K$6:K$35,$D58)+COUNTIF('MS-Chieu'!K$6:K$35,$D58),"0")&amp;"), ","")</f>
        <v/>
      </c>
      <c r="R58" s="247" t="str">
        <f>IF((COUNTIF('MS-Sang'!L$6:L$35,$D58)+COUNTIF('MS-Chieu'!L$6:L$35,$D58))&gt;0,R$6&amp;" ("&amp;TEXT(COUNTIF('MS-Sang'!L$6:L$35,$D58)+COUNTIF('MS-Chieu'!L$6:L$35,$D58),"0")&amp;"), ","")</f>
        <v/>
      </c>
      <c r="S58" s="247" t="str">
        <f>IF((COUNTIF('MS-Sang'!M$6:M$35,$D58)+COUNTIF('MS-Chieu'!M$6:M$35,$D58))&gt;0,S$6&amp;" ("&amp;TEXT(COUNTIF('MS-Sang'!M$6:M$35,$D58)+COUNTIF('MS-Chieu'!M$6:M$35,$D58),"0")&amp;"), ","")</f>
        <v/>
      </c>
      <c r="T58" s="247" t="str">
        <f>IF((COUNTIF('MS-Sang'!N$6:N$35,$D58)+COUNTIF('MS-Chieu'!N$6:N$35,$D58))&gt;0,T$6&amp;" ("&amp;TEXT(COUNTIF('MS-Sang'!N$6:N$35,$D58)+COUNTIF('MS-Chieu'!N$6:N$35,$D58),"0")&amp;"), ","")</f>
        <v/>
      </c>
      <c r="U58" s="247" t="str">
        <f>IF((COUNTIF('MS-Sang'!O$6:O$35,$D58)+COUNTIF('MS-Chieu'!O$6:O$35,$D58))&gt;0,U$6&amp;" ("&amp;TEXT(COUNTIF('MS-Sang'!O$6:O$35,$D58)+COUNTIF('MS-Chieu'!O$6:O$35,$D58),"0")&amp;"), ","")</f>
        <v/>
      </c>
      <c r="V58" s="247" t="str">
        <f>IF((COUNTIF('MS-Sang'!P$6:P$35,$D58)+COUNTIF('MS-Chieu'!P$6:P$35,$D58))&gt;0,V$6&amp;" ("&amp;TEXT(COUNTIF('MS-Sang'!P$6:P$35,$D58)+COUNTIF('MS-Chieu'!P$6:P$35,$D58),"0")&amp;"), ","")</f>
        <v/>
      </c>
      <c r="W58" s="247" t="str">
        <f>IF((COUNTIF('MS-Sang'!Q$6:Q$35,$D58)+COUNTIF('MS-Chieu'!Q$6:Q$35,$D58))&gt;0,W$6&amp;" ("&amp;TEXT(COUNTIF('MS-Sang'!Q$6:Q$35,$D58)+COUNTIF('MS-Chieu'!Q$6:Q$35,$D58),"0")&amp;"), ","")</f>
        <v/>
      </c>
      <c r="X58" s="247" t="str">
        <f>IF((COUNTIF('MS-Sang'!R$6:R$35,$D58)+COUNTIF('MS-Chieu'!R$6:R$35,$D58))&gt;0,X$6&amp;" ("&amp;TEXT(COUNTIF('MS-Sang'!R$6:R$35,$D58)+COUNTIF('MS-Chieu'!R$6:R$35,$D58),"0")&amp;"), ","")</f>
        <v/>
      </c>
      <c r="Y58" s="247" t="str">
        <f>IF((COUNTIF('MS-Sang'!S$6:S$35,$D58)+COUNTIF('MS-Chieu'!S$6:S$35,$D58))&gt;0,Y$6&amp;" ("&amp;TEXT(COUNTIF('MS-Sang'!S$6:S$35,$D58)+COUNTIF('MS-Chieu'!S$6:S$35,$D58),"0")&amp;"), ","")</f>
        <v/>
      </c>
      <c r="Z58" s="247" t="str">
        <f>IF((COUNTIF('MS-Sang'!T$6:T$35,$D58)+COUNTIF('MS-Chieu'!T$6:T$35,$D58))&gt;0,Z$6&amp;" ("&amp;TEXT(COUNTIF('MS-Sang'!T$6:T$35,$D58)+COUNTIF('MS-Chieu'!T$6:T$35,$D58),"0")&amp;"), ","")</f>
        <v/>
      </c>
      <c r="AA58" s="247" t="str">
        <f>IF((COUNTIF('MS-Sang'!U$6:U$35,$D58)+COUNTIF('MS-Chieu'!U$6:U$35,$D58))&gt;0,AA$6&amp;" ("&amp;TEXT(COUNTIF('MS-Sang'!U$6:U$35,$D58)+COUNTIF('MS-Chieu'!U$6:U$35,$D58),"0")&amp;"), ","")</f>
        <v/>
      </c>
      <c r="AB58" s="247" t="str">
        <f>IF((COUNTIF('MS-Sang'!V$6:V$35,$D58)+COUNTIF('MS-Chieu'!V$6:V$35,$D58))&gt;0,AB$6&amp;" ("&amp;TEXT(COUNTIF('MS-Sang'!V$6:V$35,$D58)+COUNTIF('MS-Chieu'!V$6:V$35,$D58),"0")&amp;"), ","")</f>
        <v/>
      </c>
      <c r="AC58" s="247" t="str">
        <f>IF((COUNTIF('MS-Sang'!W$6:W$35,$D58)+COUNTIF('MS-Chieu'!W$6:W$35,$D58))&gt;0,AC$6&amp;" ("&amp;TEXT(COUNTIF('MS-Sang'!W$6:W$35,$D58)+COUNTIF('MS-Chieu'!W$6:W$35,$D58),"0")&amp;"), ","")</f>
        <v/>
      </c>
      <c r="AD58" s="247" t="str">
        <f>IF((COUNTIF('MS-Sang'!X$6:X$35,$D58)+COUNTIF('MS-Chieu'!X$6:X$35,$D58))&gt;0,AD$6&amp;" ("&amp;TEXT(COUNTIF('MS-Sang'!X$6:X$35,$D58)+COUNTIF('MS-Chieu'!X$6:X$35,$D58),"0")&amp;"), ","")</f>
        <v xml:space="preserve">12A1 (5), </v>
      </c>
      <c r="AE58" s="247" t="str">
        <f>IF((COUNTIF('MS-Sang'!Y$6:Y$35,$D58)+COUNTIF('MS-Chieu'!Y$6:Y$35,$D58))&gt;0,AE$6&amp;" ("&amp;TEXT(COUNTIF('MS-Sang'!Y$6:Y$35,$D58)+COUNTIF('MS-Chieu'!Y$6:Y$35,$D58),"0")&amp;"), ","")</f>
        <v/>
      </c>
      <c r="AF58" s="247" t="str">
        <f>IF((COUNTIF('MS-Sang'!Z$6:Z$35,$D58)+COUNTIF('MS-Chieu'!Z$6:Z$35,$D58))&gt;0,AF$6&amp;" ("&amp;TEXT(COUNTIF('MS-Sang'!Z$6:Z$35,$D58)+COUNTIF('MS-Chieu'!Z$6:Z$35,$D58),"0")&amp;"), ","")</f>
        <v/>
      </c>
      <c r="AG58" s="247" t="str">
        <f>IF((COUNTIF('MS-Sang'!AA$6:AA$35,$D58)+COUNTIF('MS-Chieu'!AA$6:AA$35,$D58))&gt;0,AG$6&amp;" ("&amp;TEXT(COUNTIF('MS-Sang'!AA$6:AA$35,$D58)+COUNTIF('MS-Chieu'!AA$6:AA$35,$D58),"0")&amp;"), ","")</f>
        <v/>
      </c>
      <c r="AH58" s="247" t="str">
        <f>IF((COUNTIF('MS-Sang'!AB$6:AB$35,$D58)+COUNTIF('MS-Chieu'!AB$6:AB$35,$D58))&gt;0,AH$6&amp;" ("&amp;TEXT(COUNTIF('MS-Sang'!AB$6:AB$35,$D58)+COUNTIF('MS-Chieu'!AB$6:AB$35,$D58),"0")&amp;"), ","")</f>
        <v/>
      </c>
      <c r="AI58" s="247" t="str">
        <f>IF((COUNTIF('MS-Sang'!AC$6:AC$35,$D58)+COUNTIF('MS-Chieu'!AC$6:AC$35,$D58))&gt;0,AI$6&amp;" ("&amp;TEXT(COUNTIF('MS-Sang'!AC$6:AC$35,$D58)+COUNTIF('MS-Chieu'!AC$6:AC$35,$D58),"0")&amp;"), ","")</f>
        <v/>
      </c>
      <c r="AJ58" s="247" t="str">
        <f>IF((COUNTIF('MS-Sang'!AD$6:AD$35,$D58)+COUNTIF('MS-Chieu'!AD$6:AD$35,$D58))&gt;0,AJ$6&amp;" ("&amp;TEXT(COUNTIF('MS-Sang'!AD$6:AD$35,$D58)+COUNTIF('MS-Chieu'!AD$6:AD$35,$D58),"0")&amp;"), ","")</f>
        <v/>
      </c>
      <c r="AK58" s="247" t="str">
        <f>IF((COUNTIF('MS-Sang'!AE$6:AE$35,$D58)+COUNTIF('MS-Chieu'!AE$6:AE$35,$D58))&gt;0,AK$6&amp;" ("&amp;TEXT(COUNTIF('MS-Sang'!AE$6:AE$35,$D58)+COUNTIF('MS-Chieu'!AE$6:AE$35,$D58),"0")&amp;"), ","")</f>
        <v/>
      </c>
      <c r="AL58" s="247" t="str">
        <f>IF((COUNTIF('MS-Sang'!AF$6:AF$35,$D58)+COUNTIF('MS-Chieu'!AF$6:AF$35,$D58))&gt;0,AL$6&amp;" ("&amp;TEXT(COUNTIF('MS-Sang'!AF$6:AF$35,$D58)+COUNTIF('MS-Chieu'!AF$6:AF$35,$D58),"0")&amp;"), ","")</f>
        <v/>
      </c>
      <c r="AM58" s="247" t="str">
        <f>IF((COUNTIF('MS-Sang'!AG$6:AG$35,$D58)+COUNTIF('MS-Chieu'!AG$6:AG$35,$D58))&gt;0,AM$6&amp;" ("&amp;TEXT(COUNTIF('MS-Sang'!AG$6:AG$35,$D58)+COUNTIF('MS-Chieu'!AG$6:AG$35,$D58),"0")&amp;"), ","")</f>
        <v/>
      </c>
      <c r="AN58" s="247" t="str">
        <f>IF((COUNTIF('MS-Sang'!AH$6:AH$35,$D58)+COUNTIF('MS-Chieu'!AH$6:AH$35,$D58))&gt;0,AN$6&amp;" ("&amp;TEXT(COUNTIF('MS-Sang'!AH$6:AH$35,$D58)+COUNTIF('MS-Chieu'!AH$6:AH$35,$D58),"0")&amp;"), ","")</f>
        <v/>
      </c>
      <c r="AO58" s="247" t="str">
        <f>IF((COUNTIF('MS-Sang'!AI$6:AI$35,$D58)+COUNTIF('MS-Chieu'!AI$6:AI$35,$D58))&gt;0,AO$6&amp;" ("&amp;TEXT(COUNTIF('MS-Sang'!AI$6:AI$35,$D58)+COUNTIF('MS-Chieu'!AI$6:AI$35,$D58),"0")&amp;"), ","")</f>
        <v/>
      </c>
      <c r="AP58" s="247" t="str">
        <f>IF((COUNTIF('MS-Sang'!AJ$6:AJ$35,$D58)+COUNTIF('MS-Chieu'!AJ$6:AJ$35,$D58))&gt;0,AP$6&amp;" ("&amp;TEXT(COUNTIF('MS-Sang'!AJ$6:AJ$35,$D58)+COUNTIF('MS-Chieu'!AJ$6:AJ$35,$D58),"0")&amp;"), ","")</f>
        <v/>
      </c>
      <c r="AQ58" s="247" t="str">
        <f>IF((COUNTIF('MS-Sang'!AK$6:AK$35,$D58)+COUNTIF('MS-Chieu'!AK$6:AK$35,$D58))&gt;0,AQ$6&amp;" ("&amp;TEXT(COUNTIF('MS-Sang'!AK$6:AK$35,$D58)+COUNTIF('MS-Chieu'!AK$6:AK$35,$D58),"0")&amp;"), ","")</f>
        <v/>
      </c>
      <c r="AR58" s="247" t="str">
        <f>IF((COUNTIF('MS-Sang'!AL$6:AL$35,$D58)+COUNTIF('MS-Chieu'!AL$6:AL$35,$D58))&gt;0,AR$6&amp;" ("&amp;TEXT(COUNTIF('MS-Sang'!AL$6:AL$35,$D58)+COUNTIF('MS-Chieu'!AL$6:AL$35,$D58),"0")&amp;"), ","")</f>
        <v/>
      </c>
      <c r="AS58" s="247" t="str">
        <f>IF((COUNTIF('MS-Sang'!AM$6:AM$35,$D58)+COUNTIF('MS-Chieu'!AM$6:AM$35,$D58))&gt;0,AS$6&amp;" ("&amp;TEXT(COUNTIF('MS-Sang'!AM$6:AM$35,$D58)+COUNTIF('MS-Chieu'!AM$6:AM$35,$D58),"0")&amp;"), ","")</f>
        <v/>
      </c>
    </row>
    <row r="59" spans="1:45" s="231" customFormat="1" ht="18.75" x14ac:dyDescent="0.2">
      <c r="A59" s="245">
        <f t="shared" si="0"/>
        <v>52</v>
      </c>
      <c r="B59" s="246" t="str">
        <f>'MS1'!L53</f>
        <v>Trương Việt Long</v>
      </c>
      <c r="C59" s="246" t="str">
        <f>'MS1'!E53</f>
        <v>Toán</v>
      </c>
      <c r="D59" s="240" t="str">
        <f>'MS1'!B53</f>
        <v>T8</v>
      </c>
      <c r="E59" s="246" t="str">
        <f>'MS1'!N53</f>
        <v/>
      </c>
      <c r="F59" s="247" t="str">
        <f t="shared" si="1"/>
        <v xml:space="preserve">10A2 (3), 10A6 (4), 11A3 (5), 11A4 (5), </v>
      </c>
      <c r="G59" s="248">
        <f>COUNTIF('MS-Sang'!$C$6:$AI$35,PCGD!$D59)+COUNTIF('MS-Chieu'!$C$6:$AI$35,PCGD!$D59)</f>
        <v>17</v>
      </c>
      <c r="H59" s="247" t="str">
        <f t="shared" si="2"/>
        <v/>
      </c>
      <c r="I59" s="247" t="str">
        <f>IF((COUNTIF('MS-Sang'!C$6:C$35,$D59)+COUNTIF('MS-Chieu'!C$6:C$35,$D59))&gt;0,I$6&amp;" ("&amp;TEXT(COUNTIF('MS-Sang'!C$6:C$35,$D59)+COUNTIF('MS-Chieu'!C$6:C$35,$D59),"0")&amp;"), ","")</f>
        <v/>
      </c>
      <c r="J59" s="247" t="str">
        <f>IF((COUNTIF('MS-Sang'!D$6:D$35,$D59)+COUNTIF('MS-Chieu'!D$6:D$35,$D59))&gt;0,J$6&amp;" ("&amp;TEXT(COUNTIF('MS-Sang'!D$6:D$35,$D59)+COUNTIF('MS-Chieu'!D$6:D$35,$D59),"0")&amp;"), ","")</f>
        <v xml:space="preserve">10A2 (3), </v>
      </c>
      <c r="K59" s="247" t="str">
        <f>IF((COUNTIF('MS-Sang'!E$6:E$35,$D59)+COUNTIF('MS-Chieu'!E$6:E$35,$D59))&gt;0,K$6&amp;" ("&amp;TEXT(COUNTIF('MS-Sang'!E$6:E$35,$D59)+COUNTIF('MS-Chieu'!E$6:E$35,$D59),"0")&amp;"), ","")</f>
        <v/>
      </c>
      <c r="L59" s="247" t="str">
        <f>IF((COUNTIF('MS-Sang'!F$6:F$35,$D59)+COUNTIF('MS-Chieu'!F$6:F$35,$D59))&gt;0,L$6&amp;" ("&amp;TEXT(COUNTIF('MS-Sang'!F$6:F$35,$D59)+COUNTIF('MS-Chieu'!F$6:F$35,$D59),"0")&amp;"), ","")</f>
        <v/>
      </c>
      <c r="M59" s="247" t="str">
        <f>IF((COUNTIF('MS-Sang'!G$6:G$35,$D59)+COUNTIF('MS-Chieu'!G$6:G$35,$D59))&gt;0,M$6&amp;" ("&amp;TEXT(COUNTIF('MS-Sang'!G$6:G$35,$D59)+COUNTIF('MS-Chieu'!G$6:G$35,$D59),"0")&amp;"), ","")</f>
        <v/>
      </c>
      <c r="N59" s="247" t="str">
        <f>IF((COUNTIF('MS-Sang'!H$6:H$35,$D59)+COUNTIF('MS-Chieu'!H$6:H$35,$D59))&gt;0,N$6&amp;" ("&amp;TEXT(COUNTIF('MS-Sang'!H$6:H$35,$D59)+COUNTIF('MS-Chieu'!H$6:H$35,$D59),"0")&amp;"), ","")</f>
        <v xml:space="preserve">10A6 (4), </v>
      </c>
      <c r="O59" s="247" t="str">
        <f>IF((COUNTIF('MS-Sang'!I$6:I$35,$D59)+COUNTIF('MS-Chieu'!I$6:I$35,$D59))&gt;0,O$6&amp;" ("&amp;TEXT(COUNTIF('MS-Sang'!I$6:I$35,$D59)+COUNTIF('MS-Chieu'!I$6:I$35,$D59),"0")&amp;"), ","")</f>
        <v/>
      </c>
      <c r="P59" s="247" t="str">
        <f>IF((COUNTIF('MS-Sang'!J$6:J$35,$D59)+COUNTIF('MS-Chieu'!J$6:J$35,$D59))&gt;0,P$6&amp;" ("&amp;TEXT(COUNTIF('MS-Sang'!J$6:J$35,$D59)+COUNTIF('MS-Chieu'!J$6:J$35,$D59),"0")&amp;"), ","")</f>
        <v/>
      </c>
      <c r="Q59" s="247" t="str">
        <f>IF((COUNTIF('MS-Sang'!K$6:K$35,$D59)+COUNTIF('MS-Chieu'!K$6:K$35,$D59))&gt;0,Q$6&amp;" ("&amp;TEXT(COUNTIF('MS-Sang'!K$6:K$35,$D59)+COUNTIF('MS-Chieu'!K$6:K$35,$D59),"0")&amp;"), ","")</f>
        <v/>
      </c>
      <c r="R59" s="247" t="str">
        <f>IF((COUNTIF('MS-Sang'!L$6:L$35,$D59)+COUNTIF('MS-Chieu'!L$6:L$35,$D59))&gt;0,R$6&amp;" ("&amp;TEXT(COUNTIF('MS-Sang'!L$6:L$35,$D59)+COUNTIF('MS-Chieu'!L$6:L$35,$D59),"0")&amp;"), ","")</f>
        <v/>
      </c>
      <c r="S59" s="247" t="str">
        <f>IF((COUNTIF('MS-Sang'!M$6:M$35,$D59)+COUNTIF('MS-Chieu'!M$6:M$35,$D59))&gt;0,S$6&amp;" ("&amp;TEXT(COUNTIF('MS-Sang'!M$6:M$35,$D59)+COUNTIF('MS-Chieu'!M$6:M$35,$D59),"0")&amp;"), ","")</f>
        <v/>
      </c>
      <c r="T59" s="247" t="str">
        <f>IF((COUNTIF('MS-Sang'!N$6:N$35,$D59)+COUNTIF('MS-Chieu'!N$6:N$35,$D59))&gt;0,T$6&amp;" ("&amp;TEXT(COUNTIF('MS-Sang'!N$6:N$35,$D59)+COUNTIF('MS-Chieu'!N$6:N$35,$D59),"0")&amp;"), ","")</f>
        <v/>
      </c>
      <c r="U59" s="247" t="str">
        <f>IF((COUNTIF('MS-Sang'!O$6:O$35,$D59)+COUNTIF('MS-Chieu'!O$6:O$35,$D59))&gt;0,U$6&amp;" ("&amp;TEXT(COUNTIF('MS-Sang'!O$6:O$35,$D59)+COUNTIF('MS-Chieu'!O$6:O$35,$D59),"0")&amp;"), ","")</f>
        <v/>
      </c>
      <c r="V59" s="247" t="str">
        <f>IF((COUNTIF('MS-Sang'!P$6:P$35,$D59)+COUNTIF('MS-Chieu'!P$6:P$35,$D59))&gt;0,V$6&amp;" ("&amp;TEXT(COUNTIF('MS-Sang'!P$6:P$35,$D59)+COUNTIF('MS-Chieu'!P$6:P$35,$D59),"0")&amp;"), ","")</f>
        <v xml:space="preserve">11A3 (5), </v>
      </c>
      <c r="W59" s="247" t="str">
        <f>IF((COUNTIF('MS-Sang'!Q$6:Q$35,$D59)+COUNTIF('MS-Chieu'!Q$6:Q$35,$D59))&gt;0,W$6&amp;" ("&amp;TEXT(COUNTIF('MS-Sang'!Q$6:Q$35,$D59)+COUNTIF('MS-Chieu'!Q$6:Q$35,$D59),"0")&amp;"), ","")</f>
        <v xml:space="preserve">11A4 (5), </v>
      </c>
      <c r="X59" s="247" t="str">
        <f>IF((COUNTIF('MS-Sang'!R$6:R$35,$D59)+COUNTIF('MS-Chieu'!R$6:R$35,$D59))&gt;0,X$6&amp;" ("&amp;TEXT(COUNTIF('MS-Sang'!R$6:R$35,$D59)+COUNTIF('MS-Chieu'!R$6:R$35,$D59),"0")&amp;"), ","")</f>
        <v/>
      </c>
      <c r="Y59" s="247" t="str">
        <f>IF((COUNTIF('MS-Sang'!S$6:S$35,$D59)+COUNTIF('MS-Chieu'!S$6:S$35,$D59))&gt;0,Y$6&amp;" ("&amp;TEXT(COUNTIF('MS-Sang'!S$6:S$35,$D59)+COUNTIF('MS-Chieu'!S$6:S$35,$D59),"0")&amp;"), ","")</f>
        <v/>
      </c>
      <c r="Z59" s="247" t="str">
        <f>IF((COUNTIF('MS-Sang'!T$6:T$35,$D59)+COUNTIF('MS-Chieu'!T$6:T$35,$D59))&gt;0,Z$6&amp;" ("&amp;TEXT(COUNTIF('MS-Sang'!T$6:T$35,$D59)+COUNTIF('MS-Chieu'!T$6:T$35,$D59),"0")&amp;"), ","")</f>
        <v/>
      </c>
      <c r="AA59" s="247" t="str">
        <f>IF((COUNTIF('MS-Sang'!U$6:U$35,$D59)+COUNTIF('MS-Chieu'!U$6:U$35,$D59))&gt;0,AA$6&amp;" ("&amp;TEXT(COUNTIF('MS-Sang'!U$6:U$35,$D59)+COUNTIF('MS-Chieu'!U$6:U$35,$D59),"0")&amp;"), ","")</f>
        <v/>
      </c>
      <c r="AB59" s="247" t="str">
        <f>IF((COUNTIF('MS-Sang'!V$6:V$35,$D59)+COUNTIF('MS-Chieu'!V$6:V$35,$D59))&gt;0,AB$6&amp;" ("&amp;TEXT(COUNTIF('MS-Sang'!V$6:V$35,$D59)+COUNTIF('MS-Chieu'!V$6:V$35,$D59),"0")&amp;"), ","")</f>
        <v/>
      </c>
      <c r="AC59" s="247" t="str">
        <f>IF((COUNTIF('MS-Sang'!W$6:W$35,$D59)+COUNTIF('MS-Chieu'!W$6:W$35,$D59))&gt;0,AC$6&amp;" ("&amp;TEXT(COUNTIF('MS-Sang'!W$6:W$35,$D59)+COUNTIF('MS-Chieu'!W$6:W$35,$D59),"0")&amp;"), ","")</f>
        <v/>
      </c>
      <c r="AD59" s="247" t="str">
        <f>IF((COUNTIF('MS-Sang'!X$6:X$35,$D59)+COUNTIF('MS-Chieu'!X$6:X$35,$D59))&gt;0,AD$6&amp;" ("&amp;TEXT(COUNTIF('MS-Sang'!X$6:X$35,$D59)+COUNTIF('MS-Chieu'!X$6:X$35,$D59),"0")&amp;"), ","")</f>
        <v/>
      </c>
      <c r="AE59" s="247" t="str">
        <f>IF((COUNTIF('MS-Sang'!Y$6:Y$35,$D59)+COUNTIF('MS-Chieu'!Y$6:Y$35,$D59))&gt;0,AE$6&amp;" ("&amp;TEXT(COUNTIF('MS-Sang'!Y$6:Y$35,$D59)+COUNTIF('MS-Chieu'!Y$6:Y$35,$D59),"0")&amp;"), ","")</f>
        <v/>
      </c>
      <c r="AF59" s="247" t="str">
        <f>IF((COUNTIF('MS-Sang'!Z$6:Z$35,$D59)+COUNTIF('MS-Chieu'!Z$6:Z$35,$D59))&gt;0,AF$6&amp;" ("&amp;TEXT(COUNTIF('MS-Sang'!Z$6:Z$35,$D59)+COUNTIF('MS-Chieu'!Z$6:Z$35,$D59),"0")&amp;"), ","")</f>
        <v/>
      </c>
      <c r="AG59" s="247" t="str">
        <f>IF((COUNTIF('MS-Sang'!AA$6:AA$35,$D59)+COUNTIF('MS-Chieu'!AA$6:AA$35,$D59))&gt;0,AG$6&amp;" ("&amp;TEXT(COUNTIF('MS-Sang'!AA$6:AA$35,$D59)+COUNTIF('MS-Chieu'!AA$6:AA$35,$D59),"0")&amp;"), ","")</f>
        <v/>
      </c>
      <c r="AH59" s="247" t="str">
        <f>IF((COUNTIF('MS-Sang'!AB$6:AB$35,$D59)+COUNTIF('MS-Chieu'!AB$6:AB$35,$D59))&gt;0,AH$6&amp;" ("&amp;TEXT(COUNTIF('MS-Sang'!AB$6:AB$35,$D59)+COUNTIF('MS-Chieu'!AB$6:AB$35,$D59),"0")&amp;"), ","")</f>
        <v/>
      </c>
      <c r="AI59" s="247" t="str">
        <f>IF((COUNTIF('MS-Sang'!AC$6:AC$35,$D59)+COUNTIF('MS-Chieu'!AC$6:AC$35,$D59))&gt;0,AI$6&amp;" ("&amp;TEXT(COUNTIF('MS-Sang'!AC$6:AC$35,$D59)+COUNTIF('MS-Chieu'!AC$6:AC$35,$D59),"0")&amp;"), ","")</f>
        <v/>
      </c>
      <c r="AJ59" s="247" t="str">
        <f>IF((COUNTIF('MS-Sang'!AD$6:AD$35,$D59)+COUNTIF('MS-Chieu'!AD$6:AD$35,$D59))&gt;0,AJ$6&amp;" ("&amp;TEXT(COUNTIF('MS-Sang'!AD$6:AD$35,$D59)+COUNTIF('MS-Chieu'!AD$6:AD$35,$D59),"0")&amp;"), ","")</f>
        <v/>
      </c>
      <c r="AK59" s="247" t="str">
        <f>IF((COUNTIF('MS-Sang'!AE$6:AE$35,$D59)+COUNTIF('MS-Chieu'!AE$6:AE$35,$D59))&gt;0,AK$6&amp;" ("&amp;TEXT(COUNTIF('MS-Sang'!AE$6:AE$35,$D59)+COUNTIF('MS-Chieu'!AE$6:AE$35,$D59),"0")&amp;"), ","")</f>
        <v/>
      </c>
      <c r="AL59" s="247" t="str">
        <f>IF((COUNTIF('MS-Sang'!AF$6:AF$35,$D59)+COUNTIF('MS-Chieu'!AF$6:AF$35,$D59))&gt;0,AL$6&amp;" ("&amp;TEXT(COUNTIF('MS-Sang'!AF$6:AF$35,$D59)+COUNTIF('MS-Chieu'!AF$6:AF$35,$D59),"0")&amp;"), ","")</f>
        <v/>
      </c>
      <c r="AM59" s="247" t="str">
        <f>IF((COUNTIF('MS-Sang'!AG$6:AG$35,$D59)+COUNTIF('MS-Chieu'!AG$6:AG$35,$D59))&gt;0,AM$6&amp;" ("&amp;TEXT(COUNTIF('MS-Sang'!AG$6:AG$35,$D59)+COUNTIF('MS-Chieu'!AG$6:AG$35,$D59),"0")&amp;"), ","")</f>
        <v/>
      </c>
      <c r="AN59" s="247" t="str">
        <f>IF((COUNTIF('MS-Sang'!AH$6:AH$35,$D59)+COUNTIF('MS-Chieu'!AH$6:AH$35,$D59))&gt;0,AN$6&amp;" ("&amp;TEXT(COUNTIF('MS-Sang'!AH$6:AH$35,$D59)+COUNTIF('MS-Chieu'!AH$6:AH$35,$D59),"0")&amp;"), ","")</f>
        <v/>
      </c>
      <c r="AO59" s="247" t="str">
        <f>IF((COUNTIF('MS-Sang'!AI$6:AI$35,$D59)+COUNTIF('MS-Chieu'!AI$6:AI$35,$D59))&gt;0,AO$6&amp;" ("&amp;TEXT(COUNTIF('MS-Sang'!AI$6:AI$35,$D59)+COUNTIF('MS-Chieu'!AI$6:AI$35,$D59),"0")&amp;"), ","")</f>
        <v/>
      </c>
      <c r="AP59" s="247" t="str">
        <f>IF((COUNTIF('MS-Sang'!AJ$6:AJ$35,$D59)+COUNTIF('MS-Chieu'!AJ$6:AJ$35,$D59))&gt;0,AP$6&amp;" ("&amp;TEXT(COUNTIF('MS-Sang'!AJ$6:AJ$35,$D59)+COUNTIF('MS-Chieu'!AJ$6:AJ$35,$D59),"0")&amp;"), ","")</f>
        <v/>
      </c>
      <c r="AQ59" s="247" t="str">
        <f>IF((COUNTIF('MS-Sang'!AK$6:AK$35,$D59)+COUNTIF('MS-Chieu'!AK$6:AK$35,$D59))&gt;0,AQ$6&amp;" ("&amp;TEXT(COUNTIF('MS-Sang'!AK$6:AK$35,$D59)+COUNTIF('MS-Chieu'!AK$6:AK$35,$D59),"0")&amp;"), ","")</f>
        <v/>
      </c>
      <c r="AR59" s="247" t="str">
        <f>IF((COUNTIF('MS-Sang'!AL$6:AL$35,$D59)+COUNTIF('MS-Chieu'!AL$6:AL$35,$D59))&gt;0,AR$6&amp;" ("&amp;TEXT(COUNTIF('MS-Sang'!AL$6:AL$35,$D59)+COUNTIF('MS-Chieu'!AL$6:AL$35,$D59),"0")&amp;"), ","")</f>
        <v/>
      </c>
      <c r="AS59" s="247" t="str">
        <f>IF((COUNTIF('MS-Sang'!AM$6:AM$35,$D59)+COUNTIF('MS-Chieu'!AM$6:AM$35,$D59))&gt;0,AS$6&amp;" ("&amp;TEXT(COUNTIF('MS-Sang'!AM$6:AM$35,$D59)+COUNTIF('MS-Chieu'!AM$6:AM$35,$D59),"0")&amp;"), ","")</f>
        <v/>
      </c>
    </row>
    <row r="60" spans="1:45" s="231" customFormat="1" ht="18.75" x14ac:dyDescent="0.2">
      <c r="A60" s="245">
        <f t="shared" si="0"/>
        <v>53</v>
      </c>
      <c r="B60" s="246" t="str">
        <f>'MS1'!L54</f>
        <v>Nguyễn Thị Duyến</v>
      </c>
      <c r="C60" s="246" t="str">
        <f>'MS1'!E54</f>
        <v>Toán</v>
      </c>
      <c r="D60" s="240" t="str">
        <f>'MS1'!B54</f>
        <v>T9</v>
      </c>
      <c r="E60" s="246" t="str">
        <f>'MS1'!N54</f>
        <v/>
      </c>
      <c r="F60" s="247" t="str">
        <f t="shared" si="1"/>
        <v xml:space="preserve">10A9 (4), 10A11 (4), 11A1 (5), 11A9 (5), </v>
      </c>
      <c r="G60" s="248">
        <f>COUNTIF('MS-Sang'!$C$6:$AI$35,PCGD!$D60)+COUNTIF('MS-Chieu'!$C$6:$AI$35,PCGD!$D60)</f>
        <v>18</v>
      </c>
      <c r="H60" s="247" t="str">
        <f t="shared" si="2"/>
        <v xml:space="preserve">11A9 (5), </v>
      </c>
      <c r="I60" s="247" t="str">
        <f>IF((COUNTIF('MS-Sang'!C$6:C$35,$D60)+COUNTIF('MS-Chieu'!C$6:C$35,$D60))&gt;0,I$6&amp;" ("&amp;TEXT(COUNTIF('MS-Sang'!C$6:C$35,$D60)+COUNTIF('MS-Chieu'!C$6:C$35,$D60),"0")&amp;"), ","")</f>
        <v/>
      </c>
      <c r="J60" s="247" t="str">
        <f>IF((COUNTIF('MS-Sang'!D$6:D$35,$D60)+COUNTIF('MS-Chieu'!D$6:D$35,$D60))&gt;0,J$6&amp;" ("&amp;TEXT(COUNTIF('MS-Sang'!D$6:D$35,$D60)+COUNTIF('MS-Chieu'!D$6:D$35,$D60),"0")&amp;"), ","")</f>
        <v/>
      </c>
      <c r="K60" s="247" t="str">
        <f>IF((COUNTIF('MS-Sang'!E$6:E$35,$D60)+COUNTIF('MS-Chieu'!E$6:E$35,$D60))&gt;0,K$6&amp;" ("&amp;TEXT(COUNTIF('MS-Sang'!E$6:E$35,$D60)+COUNTIF('MS-Chieu'!E$6:E$35,$D60),"0")&amp;"), ","")</f>
        <v/>
      </c>
      <c r="L60" s="247" t="str">
        <f>IF((COUNTIF('MS-Sang'!F$6:F$35,$D60)+COUNTIF('MS-Chieu'!F$6:F$35,$D60))&gt;0,L$6&amp;" ("&amp;TEXT(COUNTIF('MS-Sang'!F$6:F$35,$D60)+COUNTIF('MS-Chieu'!F$6:F$35,$D60),"0")&amp;"), ","")</f>
        <v/>
      </c>
      <c r="M60" s="247" t="str">
        <f>IF((COUNTIF('MS-Sang'!G$6:G$35,$D60)+COUNTIF('MS-Chieu'!G$6:G$35,$D60))&gt;0,M$6&amp;" ("&amp;TEXT(COUNTIF('MS-Sang'!G$6:G$35,$D60)+COUNTIF('MS-Chieu'!G$6:G$35,$D60),"0")&amp;"), ","")</f>
        <v/>
      </c>
      <c r="N60" s="247" t="str">
        <f>IF((COUNTIF('MS-Sang'!H$6:H$35,$D60)+COUNTIF('MS-Chieu'!H$6:H$35,$D60))&gt;0,N$6&amp;" ("&amp;TEXT(COUNTIF('MS-Sang'!H$6:H$35,$D60)+COUNTIF('MS-Chieu'!H$6:H$35,$D60),"0")&amp;"), ","")</f>
        <v/>
      </c>
      <c r="O60" s="247" t="str">
        <f>IF((COUNTIF('MS-Sang'!I$6:I$35,$D60)+COUNTIF('MS-Chieu'!I$6:I$35,$D60))&gt;0,O$6&amp;" ("&amp;TEXT(COUNTIF('MS-Sang'!I$6:I$35,$D60)+COUNTIF('MS-Chieu'!I$6:I$35,$D60),"0")&amp;"), ","")</f>
        <v/>
      </c>
      <c r="P60" s="247" t="str">
        <f>IF((COUNTIF('MS-Sang'!J$6:J$35,$D60)+COUNTIF('MS-Chieu'!J$6:J$35,$D60))&gt;0,P$6&amp;" ("&amp;TEXT(COUNTIF('MS-Sang'!J$6:J$35,$D60)+COUNTIF('MS-Chieu'!J$6:J$35,$D60),"0")&amp;"), ","")</f>
        <v/>
      </c>
      <c r="Q60" s="247" t="str">
        <f>IF((COUNTIF('MS-Sang'!K$6:K$35,$D60)+COUNTIF('MS-Chieu'!K$6:K$35,$D60))&gt;0,Q$6&amp;" ("&amp;TEXT(COUNTIF('MS-Sang'!K$6:K$35,$D60)+COUNTIF('MS-Chieu'!K$6:K$35,$D60),"0")&amp;"), ","")</f>
        <v xml:space="preserve">10A9 (4), </v>
      </c>
      <c r="R60" s="247" t="str">
        <f>IF((COUNTIF('MS-Sang'!L$6:L$35,$D60)+COUNTIF('MS-Chieu'!L$6:L$35,$D60))&gt;0,R$6&amp;" ("&amp;TEXT(COUNTIF('MS-Sang'!L$6:L$35,$D60)+COUNTIF('MS-Chieu'!L$6:L$35,$D60),"0")&amp;"), ","")</f>
        <v/>
      </c>
      <c r="S60" s="247" t="str">
        <f>IF((COUNTIF('MS-Sang'!M$6:M$35,$D60)+COUNTIF('MS-Chieu'!M$6:M$35,$D60))&gt;0,S$6&amp;" ("&amp;TEXT(COUNTIF('MS-Sang'!M$6:M$35,$D60)+COUNTIF('MS-Chieu'!M$6:M$35,$D60),"0")&amp;"), ","")</f>
        <v xml:space="preserve">10A11 (4), </v>
      </c>
      <c r="T60" s="247" t="str">
        <f>IF((COUNTIF('MS-Sang'!N$6:N$35,$D60)+COUNTIF('MS-Chieu'!N$6:N$35,$D60))&gt;0,T$6&amp;" ("&amp;TEXT(COUNTIF('MS-Sang'!N$6:N$35,$D60)+COUNTIF('MS-Chieu'!N$6:N$35,$D60),"0")&amp;"), ","")</f>
        <v xml:space="preserve">11A1 (5), </v>
      </c>
      <c r="U60" s="247" t="str">
        <f>IF((COUNTIF('MS-Sang'!O$6:O$35,$D60)+COUNTIF('MS-Chieu'!O$6:O$35,$D60))&gt;0,U$6&amp;" ("&amp;TEXT(COUNTIF('MS-Sang'!O$6:O$35,$D60)+COUNTIF('MS-Chieu'!O$6:O$35,$D60),"0")&amp;"), ","")</f>
        <v/>
      </c>
      <c r="V60" s="247" t="str">
        <f>IF((COUNTIF('MS-Sang'!P$6:P$35,$D60)+COUNTIF('MS-Chieu'!P$6:P$35,$D60))&gt;0,V$6&amp;" ("&amp;TEXT(COUNTIF('MS-Sang'!P$6:P$35,$D60)+COUNTIF('MS-Chieu'!P$6:P$35,$D60),"0")&amp;"), ","")</f>
        <v/>
      </c>
      <c r="W60" s="247" t="str">
        <f>IF((COUNTIF('MS-Sang'!Q$6:Q$35,$D60)+COUNTIF('MS-Chieu'!Q$6:Q$35,$D60))&gt;0,W$6&amp;" ("&amp;TEXT(COUNTIF('MS-Sang'!Q$6:Q$35,$D60)+COUNTIF('MS-Chieu'!Q$6:Q$35,$D60),"0")&amp;"), ","")</f>
        <v/>
      </c>
      <c r="X60" s="247" t="str">
        <f>IF((COUNTIF('MS-Sang'!R$6:R$35,$D60)+COUNTIF('MS-Chieu'!R$6:R$35,$D60))&gt;0,X$6&amp;" ("&amp;TEXT(COUNTIF('MS-Sang'!R$6:R$35,$D60)+COUNTIF('MS-Chieu'!R$6:R$35,$D60),"0")&amp;"), ","")</f>
        <v/>
      </c>
      <c r="Y60" s="247" t="str">
        <f>IF((COUNTIF('MS-Sang'!S$6:S$35,$D60)+COUNTIF('MS-Chieu'!S$6:S$35,$D60))&gt;0,Y$6&amp;" ("&amp;TEXT(COUNTIF('MS-Sang'!S$6:S$35,$D60)+COUNTIF('MS-Chieu'!S$6:S$35,$D60),"0")&amp;"), ","")</f>
        <v/>
      </c>
      <c r="Z60" s="247" t="str">
        <f>IF((COUNTIF('MS-Sang'!T$6:T$35,$D60)+COUNTIF('MS-Chieu'!T$6:T$35,$D60))&gt;0,Z$6&amp;" ("&amp;TEXT(COUNTIF('MS-Sang'!T$6:T$35,$D60)+COUNTIF('MS-Chieu'!T$6:T$35,$D60),"0")&amp;"), ","")</f>
        <v/>
      </c>
      <c r="AA60" s="247" t="str">
        <f>IF((COUNTIF('MS-Sang'!U$6:U$35,$D60)+COUNTIF('MS-Chieu'!U$6:U$35,$D60))&gt;0,AA$6&amp;" ("&amp;TEXT(COUNTIF('MS-Sang'!U$6:U$35,$D60)+COUNTIF('MS-Chieu'!U$6:U$35,$D60),"0")&amp;"), ","")</f>
        <v/>
      </c>
      <c r="AB60" s="247" t="str">
        <f>IF((COUNTIF('MS-Sang'!V$6:V$35,$D60)+COUNTIF('MS-Chieu'!V$6:V$35,$D60))&gt;0,AB$6&amp;" ("&amp;TEXT(COUNTIF('MS-Sang'!V$6:V$35,$D60)+COUNTIF('MS-Chieu'!V$6:V$35,$D60),"0")&amp;"), ","")</f>
        <v xml:space="preserve">11A9 (5), </v>
      </c>
      <c r="AC60" s="247" t="str">
        <f>IF((COUNTIF('MS-Sang'!W$6:W$35,$D60)+COUNTIF('MS-Chieu'!W$6:W$35,$D60))&gt;0,AC$6&amp;" ("&amp;TEXT(COUNTIF('MS-Sang'!W$6:W$35,$D60)+COUNTIF('MS-Chieu'!W$6:W$35,$D60),"0")&amp;"), ","")</f>
        <v/>
      </c>
      <c r="AD60" s="247" t="str">
        <f>IF((COUNTIF('MS-Sang'!X$6:X$35,$D60)+COUNTIF('MS-Chieu'!X$6:X$35,$D60))&gt;0,AD$6&amp;" ("&amp;TEXT(COUNTIF('MS-Sang'!X$6:X$35,$D60)+COUNTIF('MS-Chieu'!X$6:X$35,$D60),"0")&amp;"), ","")</f>
        <v/>
      </c>
      <c r="AE60" s="247" t="str">
        <f>IF((COUNTIF('MS-Sang'!Y$6:Y$35,$D60)+COUNTIF('MS-Chieu'!Y$6:Y$35,$D60))&gt;0,AE$6&amp;" ("&amp;TEXT(COUNTIF('MS-Sang'!Y$6:Y$35,$D60)+COUNTIF('MS-Chieu'!Y$6:Y$35,$D60),"0")&amp;"), ","")</f>
        <v/>
      </c>
      <c r="AF60" s="247" t="str">
        <f>IF((COUNTIF('MS-Sang'!Z$6:Z$35,$D60)+COUNTIF('MS-Chieu'!Z$6:Z$35,$D60))&gt;0,AF$6&amp;" ("&amp;TEXT(COUNTIF('MS-Sang'!Z$6:Z$35,$D60)+COUNTIF('MS-Chieu'!Z$6:Z$35,$D60),"0")&amp;"), ","")</f>
        <v/>
      </c>
      <c r="AG60" s="247" t="str">
        <f>IF((COUNTIF('MS-Sang'!AA$6:AA$35,$D60)+COUNTIF('MS-Chieu'!AA$6:AA$35,$D60))&gt;0,AG$6&amp;" ("&amp;TEXT(COUNTIF('MS-Sang'!AA$6:AA$35,$D60)+COUNTIF('MS-Chieu'!AA$6:AA$35,$D60),"0")&amp;"), ","")</f>
        <v/>
      </c>
      <c r="AH60" s="247" t="str">
        <f>IF((COUNTIF('MS-Sang'!AB$6:AB$35,$D60)+COUNTIF('MS-Chieu'!AB$6:AB$35,$D60))&gt;0,AH$6&amp;" ("&amp;TEXT(COUNTIF('MS-Sang'!AB$6:AB$35,$D60)+COUNTIF('MS-Chieu'!AB$6:AB$35,$D60),"0")&amp;"), ","")</f>
        <v/>
      </c>
      <c r="AI60" s="247" t="str">
        <f>IF((COUNTIF('MS-Sang'!AC$6:AC$35,$D60)+COUNTIF('MS-Chieu'!AC$6:AC$35,$D60))&gt;0,AI$6&amp;" ("&amp;TEXT(COUNTIF('MS-Sang'!AC$6:AC$35,$D60)+COUNTIF('MS-Chieu'!AC$6:AC$35,$D60),"0")&amp;"), ","")</f>
        <v/>
      </c>
      <c r="AJ60" s="247" t="str">
        <f>IF((COUNTIF('MS-Sang'!AD$6:AD$35,$D60)+COUNTIF('MS-Chieu'!AD$6:AD$35,$D60))&gt;0,AJ$6&amp;" ("&amp;TEXT(COUNTIF('MS-Sang'!AD$6:AD$35,$D60)+COUNTIF('MS-Chieu'!AD$6:AD$35,$D60),"0")&amp;"), ","")</f>
        <v/>
      </c>
      <c r="AK60" s="247" t="str">
        <f>IF((COUNTIF('MS-Sang'!AE$6:AE$35,$D60)+COUNTIF('MS-Chieu'!AE$6:AE$35,$D60))&gt;0,AK$6&amp;" ("&amp;TEXT(COUNTIF('MS-Sang'!AE$6:AE$35,$D60)+COUNTIF('MS-Chieu'!AE$6:AE$35,$D60),"0")&amp;"), ","")</f>
        <v/>
      </c>
      <c r="AL60" s="247" t="str">
        <f>IF((COUNTIF('MS-Sang'!AF$6:AF$35,$D60)+COUNTIF('MS-Chieu'!AF$6:AF$35,$D60))&gt;0,AL$6&amp;" ("&amp;TEXT(COUNTIF('MS-Sang'!AF$6:AF$35,$D60)+COUNTIF('MS-Chieu'!AF$6:AF$35,$D60),"0")&amp;"), ","")</f>
        <v/>
      </c>
      <c r="AM60" s="247" t="str">
        <f>IF((COUNTIF('MS-Sang'!AG$6:AG$35,$D60)+COUNTIF('MS-Chieu'!AG$6:AG$35,$D60))&gt;0,AM$6&amp;" ("&amp;TEXT(COUNTIF('MS-Sang'!AG$6:AG$35,$D60)+COUNTIF('MS-Chieu'!AG$6:AG$35,$D60),"0")&amp;"), ","")</f>
        <v/>
      </c>
      <c r="AN60" s="247" t="str">
        <f>IF((COUNTIF('MS-Sang'!AH$6:AH$35,$D60)+COUNTIF('MS-Chieu'!AH$6:AH$35,$D60))&gt;0,AN$6&amp;" ("&amp;TEXT(COUNTIF('MS-Sang'!AH$6:AH$35,$D60)+COUNTIF('MS-Chieu'!AH$6:AH$35,$D60),"0")&amp;"), ","")</f>
        <v/>
      </c>
      <c r="AO60" s="247" t="str">
        <f>IF((COUNTIF('MS-Sang'!AI$6:AI$35,$D60)+COUNTIF('MS-Chieu'!AI$6:AI$35,$D60))&gt;0,AO$6&amp;" ("&amp;TEXT(COUNTIF('MS-Sang'!AI$6:AI$35,$D60)+COUNTIF('MS-Chieu'!AI$6:AI$35,$D60),"0")&amp;"), ","")</f>
        <v/>
      </c>
      <c r="AP60" s="247" t="str">
        <f>IF((COUNTIF('MS-Sang'!AJ$6:AJ$35,$D60)+COUNTIF('MS-Chieu'!AJ$6:AJ$35,$D60))&gt;0,AP$6&amp;" ("&amp;TEXT(COUNTIF('MS-Sang'!AJ$6:AJ$35,$D60)+COUNTIF('MS-Chieu'!AJ$6:AJ$35,$D60),"0")&amp;"), ","")</f>
        <v/>
      </c>
      <c r="AQ60" s="247" t="str">
        <f>IF((COUNTIF('MS-Sang'!AK$6:AK$35,$D60)+COUNTIF('MS-Chieu'!AK$6:AK$35,$D60))&gt;0,AQ$6&amp;" ("&amp;TEXT(COUNTIF('MS-Sang'!AK$6:AK$35,$D60)+COUNTIF('MS-Chieu'!AK$6:AK$35,$D60),"0")&amp;"), ","")</f>
        <v/>
      </c>
      <c r="AR60" s="247" t="str">
        <f>IF((COUNTIF('MS-Sang'!AL$6:AL$35,$D60)+COUNTIF('MS-Chieu'!AL$6:AL$35,$D60))&gt;0,AR$6&amp;" ("&amp;TEXT(COUNTIF('MS-Sang'!AL$6:AL$35,$D60)+COUNTIF('MS-Chieu'!AL$6:AL$35,$D60),"0")&amp;"), ","")</f>
        <v/>
      </c>
      <c r="AS60" s="247" t="str">
        <f>IF((COUNTIF('MS-Sang'!AM$6:AM$35,$D60)+COUNTIF('MS-Chieu'!AM$6:AM$35,$D60))&gt;0,AS$6&amp;" ("&amp;TEXT(COUNTIF('MS-Sang'!AM$6:AM$35,$D60)+COUNTIF('MS-Chieu'!AM$6:AM$35,$D60),"0")&amp;"), ","")</f>
        <v/>
      </c>
    </row>
    <row r="61" spans="1:45" s="231" customFormat="1" ht="31.5" x14ac:dyDescent="0.2">
      <c r="A61" s="245">
        <f t="shared" si="0"/>
        <v>54</v>
      </c>
      <c r="B61" s="246" t="str">
        <f>'MS1'!L55</f>
        <v>Nguyễn Như Sơn</v>
      </c>
      <c r="C61" s="246" t="str">
        <f>'MS1'!E55</f>
        <v>Tin</v>
      </c>
      <c r="D61" s="240" t="str">
        <f>'MS1'!B55</f>
        <v>Ti1</v>
      </c>
      <c r="E61" s="246" t="str">
        <f>'MS1'!N55</f>
        <v/>
      </c>
      <c r="F61" s="247" t="str">
        <f t="shared" si="1"/>
        <v xml:space="preserve">10A4 (3), 10A6 (2), 10A7 (2), 11A6 (1), 12A1 (2), 12A2 (2), 12A3 (2), 12A5 (2), </v>
      </c>
      <c r="G61" s="248">
        <f>COUNTIF('MS-Sang'!$C$6:$AI$35,PCGD!$D61)+COUNTIF('MS-Chieu'!$C$6:$AI$35,PCGD!$D61)</f>
        <v>16</v>
      </c>
      <c r="H61" s="247" t="str">
        <f t="shared" si="2"/>
        <v xml:space="preserve">11A6 (1), 12A1 (2), 12A2 (2), 12A3 (2), 12A5 (2), </v>
      </c>
      <c r="I61" s="247" t="str">
        <f>IF((COUNTIF('MS-Sang'!C$6:C$35,$D61)+COUNTIF('MS-Chieu'!C$6:C$35,$D61))&gt;0,I$6&amp;" ("&amp;TEXT(COUNTIF('MS-Sang'!C$6:C$35,$D61)+COUNTIF('MS-Chieu'!C$6:C$35,$D61),"0")&amp;"), ","")</f>
        <v/>
      </c>
      <c r="J61" s="247" t="str">
        <f>IF((COUNTIF('MS-Sang'!D$6:D$35,$D61)+COUNTIF('MS-Chieu'!D$6:D$35,$D61))&gt;0,J$6&amp;" ("&amp;TEXT(COUNTIF('MS-Sang'!D$6:D$35,$D61)+COUNTIF('MS-Chieu'!D$6:D$35,$D61),"0")&amp;"), ","")</f>
        <v/>
      </c>
      <c r="K61" s="247" t="str">
        <f>IF((COUNTIF('MS-Sang'!E$6:E$35,$D61)+COUNTIF('MS-Chieu'!E$6:E$35,$D61))&gt;0,K$6&amp;" ("&amp;TEXT(COUNTIF('MS-Sang'!E$6:E$35,$D61)+COUNTIF('MS-Chieu'!E$6:E$35,$D61),"0")&amp;"), ","")</f>
        <v/>
      </c>
      <c r="L61" s="247" t="str">
        <f>IF((COUNTIF('MS-Sang'!F$6:F$35,$D61)+COUNTIF('MS-Chieu'!F$6:F$35,$D61))&gt;0,L$6&amp;" ("&amp;TEXT(COUNTIF('MS-Sang'!F$6:F$35,$D61)+COUNTIF('MS-Chieu'!F$6:F$35,$D61),"0")&amp;"), ","")</f>
        <v xml:space="preserve">10A4 (3), </v>
      </c>
      <c r="M61" s="247" t="str">
        <f>IF((COUNTIF('MS-Sang'!G$6:G$35,$D61)+COUNTIF('MS-Chieu'!G$6:G$35,$D61))&gt;0,M$6&amp;" ("&amp;TEXT(COUNTIF('MS-Sang'!G$6:G$35,$D61)+COUNTIF('MS-Chieu'!G$6:G$35,$D61),"0")&amp;"), ","")</f>
        <v/>
      </c>
      <c r="N61" s="247" t="str">
        <f>IF((COUNTIF('MS-Sang'!H$6:H$35,$D61)+COUNTIF('MS-Chieu'!H$6:H$35,$D61))&gt;0,N$6&amp;" ("&amp;TEXT(COUNTIF('MS-Sang'!H$6:H$35,$D61)+COUNTIF('MS-Chieu'!H$6:H$35,$D61),"0")&amp;"), ","")</f>
        <v xml:space="preserve">10A6 (2), </v>
      </c>
      <c r="O61" s="247" t="str">
        <f>IF((COUNTIF('MS-Sang'!I$6:I$35,$D61)+COUNTIF('MS-Chieu'!I$6:I$35,$D61))&gt;0,O$6&amp;" ("&amp;TEXT(COUNTIF('MS-Sang'!I$6:I$35,$D61)+COUNTIF('MS-Chieu'!I$6:I$35,$D61),"0")&amp;"), ","")</f>
        <v xml:space="preserve">10A7 (2), </v>
      </c>
      <c r="P61" s="247" t="str">
        <f>IF((COUNTIF('MS-Sang'!J$6:J$35,$D61)+COUNTIF('MS-Chieu'!J$6:J$35,$D61))&gt;0,P$6&amp;" ("&amp;TEXT(COUNTIF('MS-Sang'!J$6:J$35,$D61)+COUNTIF('MS-Chieu'!J$6:J$35,$D61),"0")&amp;"), ","")</f>
        <v/>
      </c>
      <c r="Q61" s="247" t="str">
        <f>IF((COUNTIF('MS-Sang'!K$6:K$35,$D61)+COUNTIF('MS-Chieu'!K$6:K$35,$D61))&gt;0,Q$6&amp;" ("&amp;TEXT(COUNTIF('MS-Sang'!K$6:K$35,$D61)+COUNTIF('MS-Chieu'!K$6:K$35,$D61),"0")&amp;"), ","")</f>
        <v/>
      </c>
      <c r="R61" s="247" t="str">
        <f>IF((COUNTIF('MS-Sang'!L$6:L$35,$D61)+COUNTIF('MS-Chieu'!L$6:L$35,$D61))&gt;0,R$6&amp;" ("&amp;TEXT(COUNTIF('MS-Sang'!L$6:L$35,$D61)+COUNTIF('MS-Chieu'!L$6:L$35,$D61),"0")&amp;"), ","")</f>
        <v/>
      </c>
      <c r="S61" s="247" t="str">
        <f>IF((COUNTIF('MS-Sang'!M$6:M$35,$D61)+COUNTIF('MS-Chieu'!M$6:M$35,$D61))&gt;0,S$6&amp;" ("&amp;TEXT(COUNTIF('MS-Sang'!M$6:M$35,$D61)+COUNTIF('MS-Chieu'!M$6:M$35,$D61),"0")&amp;"), ","")</f>
        <v/>
      </c>
      <c r="T61" s="247" t="str">
        <f>IF((COUNTIF('MS-Sang'!N$6:N$35,$D61)+COUNTIF('MS-Chieu'!N$6:N$35,$D61))&gt;0,T$6&amp;" ("&amp;TEXT(COUNTIF('MS-Sang'!N$6:N$35,$D61)+COUNTIF('MS-Chieu'!N$6:N$35,$D61),"0")&amp;"), ","")</f>
        <v/>
      </c>
      <c r="U61" s="247" t="str">
        <f>IF((COUNTIF('MS-Sang'!O$6:O$35,$D61)+COUNTIF('MS-Chieu'!O$6:O$35,$D61))&gt;0,U$6&amp;" ("&amp;TEXT(COUNTIF('MS-Sang'!O$6:O$35,$D61)+COUNTIF('MS-Chieu'!O$6:O$35,$D61),"0")&amp;"), ","")</f>
        <v/>
      </c>
      <c r="V61" s="247" t="str">
        <f>IF((COUNTIF('MS-Sang'!P$6:P$35,$D61)+COUNTIF('MS-Chieu'!P$6:P$35,$D61))&gt;0,V$6&amp;" ("&amp;TEXT(COUNTIF('MS-Sang'!P$6:P$35,$D61)+COUNTIF('MS-Chieu'!P$6:P$35,$D61),"0")&amp;"), ","")</f>
        <v/>
      </c>
      <c r="W61" s="247" t="str">
        <f>IF((COUNTIF('MS-Sang'!Q$6:Q$35,$D61)+COUNTIF('MS-Chieu'!Q$6:Q$35,$D61))&gt;0,W$6&amp;" ("&amp;TEXT(COUNTIF('MS-Sang'!Q$6:Q$35,$D61)+COUNTIF('MS-Chieu'!Q$6:Q$35,$D61),"0")&amp;"), ","")</f>
        <v/>
      </c>
      <c r="X61" s="247" t="str">
        <f>IF((COUNTIF('MS-Sang'!R$6:R$35,$D61)+COUNTIF('MS-Chieu'!R$6:R$35,$D61))&gt;0,X$6&amp;" ("&amp;TEXT(COUNTIF('MS-Sang'!R$6:R$35,$D61)+COUNTIF('MS-Chieu'!R$6:R$35,$D61),"0")&amp;"), ","")</f>
        <v/>
      </c>
      <c r="Y61" s="247" t="str">
        <f>IF((COUNTIF('MS-Sang'!S$6:S$35,$D61)+COUNTIF('MS-Chieu'!S$6:S$35,$D61))&gt;0,Y$6&amp;" ("&amp;TEXT(COUNTIF('MS-Sang'!S$6:S$35,$D61)+COUNTIF('MS-Chieu'!S$6:S$35,$D61),"0")&amp;"), ","")</f>
        <v xml:space="preserve">11A6 (1), </v>
      </c>
      <c r="Z61" s="247" t="str">
        <f>IF((COUNTIF('MS-Sang'!T$6:T$35,$D61)+COUNTIF('MS-Chieu'!T$6:T$35,$D61))&gt;0,Z$6&amp;" ("&amp;TEXT(COUNTIF('MS-Sang'!T$6:T$35,$D61)+COUNTIF('MS-Chieu'!T$6:T$35,$D61),"0")&amp;"), ","")</f>
        <v/>
      </c>
      <c r="AA61" s="247" t="str">
        <f>IF((COUNTIF('MS-Sang'!U$6:U$35,$D61)+COUNTIF('MS-Chieu'!U$6:U$35,$D61))&gt;0,AA$6&amp;" ("&amp;TEXT(COUNTIF('MS-Sang'!U$6:U$35,$D61)+COUNTIF('MS-Chieu'!U$6:U$35,$D61),"0")&amp;"), ","")</f>
        <v/>
      </c>
      <c r="AB61" s="247" t="str">
        <f>IF((COUNTIF('MS-Sang'!V$6:V$35,$D61)+COUNTIF('MS-Chieu'!V$6:V$35,$D61))&gt;0,AB$6&amp;" ("&amp;TEXT(COUNTIF('MS-Sang'!V$6:V$35,$D61)+COUNTIF('MS-Chieu'!V$6:V$35,$D61),"0")&amp;"), ","")</f>
        <v/>
      </c>
      <c r="AC61" s="247" t="str">
        <f>IF((COUNTIF('MS-Sang'!W$6:W$35,$D61)+COUNTIF('MS-Chieu'!W$6:W$35,$D61))&gt;0,AC$6&amp;" ("&amp;TEXT(COUNTIF('MS-Sang'!W$6:W$35,$D61)+COUNTIF('MS-Chieu'!W$6:W$35,$D61),"0")&amp;"), ","")</f>
        <v/>
      </c>
      <c r="AD61" s="247" t="str">
        <f>IF((COUNTIF('MS-Sang'!X$6:X$35,$D61)+COUNTIF('MS-Chieu'!X$6:X$35,$D61))&gt;0,AD$6&amp;" ("&amp;TEXT(COUNTIF('MS-Sang'!X$6:X$35,$D61)+COUNTIF('MS-Chieu'!X$6:X$35,$D61),"0")&amp;"), ","")</f>
        <v xml:space="preserve">12A1 (2), </v>
      </c>
      <c r="AE61" s="247" t="str">
        <f>IF((COUNTIF('MS-Sang'!Y$6:Y$35,$D61)+COUNTIF('MS-Chieu'!Y$6:Y$35,$D61))&gt;0,AE$6&amp;" ("&amp;TEXT(COUNTIF('MS-Sang'!Y$6:Y$35,$D61)+COUNTIF('MS-Chieu'!Y$6:Y$35,$D61),"0")&amp;"), ","")</f>
        <v xml:space="preserve">12A2 (2), </v>
      </c>
      <c r="AF61" s="247" t="str">
        <f>IF((COUNTIF('MS-Sang'!Z$6:Z$35,$D61)+COUNTIF('MS-Chieu'!Z$6:Z$35,$D61))&gt;0,AF$6&amp;" ("&amp;TEXT(COUNTIF('MS-Sang'!Z$6:Z$35,$D61)+COUNTIF('MS-Chieu'!Z$6:Z$35,$D61),"0")&amp;"), ","")</f>
        <v xml:space="preserve">12A3 (2), </v>
      </c>
      <c r="AG61" s="247" t="str">
        <f>IF((COUNTIF('MS-Sang'!AA$6:AA$35,$D61)+COUNTIF('MS-Chieu'!AA$6:AA$35,$D61))&gt;0,AG$6&amp;" ("&amp;TEXT(COUNTIF('MS-Sang'!AA$6:AA$35,$D61)+COUNTIF('MS-Chieu'!AA$6:AA$35,$D61),"0")&amp;"), ","")</f>
        <v/>
      </c>
      <c r="AH61" s="247" t="str">
        <f>IF((COUNTIF('MS-Sang'!AB$6:AB$35,$D61)+COUNTIF('MS-Chieu'!AB$6:AB$35,$D61))&gt;0,AH$6&amp;" ("&amp;TEXT(COUNTIF('MS-Sang'!AB$6:AB$35,$D61)+COUNTIF('MS-Chieu'!AB$6:AB$35,$D61),"0")&amp;"), ","")</f>
        <v xml:space="preserve">12A5 (2), </v>
      </c>
      <c r="AI61" s="247" t="str">
        <f>IF((COUNTIF('MS-Sang'!AC$6:AC$35,$D61)+COUNTIF('MS-Chieu'!AC$6:AC$35,$D61))&gt;0,AI$6&amp;" ("&amp;TEXT(COUNTIF('MS-Sang'!AC$6:AC$35,$D61)+COUNTIF('MS-Chieu'!AC$6:AC$35,$D61),"0")&amp;"), ","")</f>
        <v/>
      </c>
      <c r="AJ61" s="247" t="str">
        <f>IF((COUNTIF('MS-Sang'!AD$6:AD$35,$D61)+COUNTIF('MS-Chieu'!AD$6:AD$35,$D61))&gt;0,AJ$6&amp;" ("&amp;TEXT(COUNTIF('MS-Sang'!AD$6:AD$35,$D61)+COUNTIF('MS-Chieu'!AD$6:AD$35,$D61),"0")&amp;"), ","")</f>
        <v/>
      </c>
      <c r="AK61" s="247" t="str">
        <f>IF((COUNTIF('MS-Sang'!AE$6:AE$35,$D61)+COUNTIF('MS-Chieu'!AE$6:AE$35,$D61))&gt;0,AK$6&amp;" ("&amp;TEXT(COUNTIF('MS-Sang'!AE$6:AE$35,$D61)+COUNTIF('MS-Chieu'!AE$6:AE$35,$D61),"0")&amp;"), ","")</f>
        <v/>
      </c>
      <c r="AL61" s="247" t="str">
        <f>IF((COUNTIF('MS-Sang'!AF$6:AF$35,$D61)+COUNTIF('MS-Chieu'!AF$6:AF$35,$D61))&gt;0,AL$6&amp;" ("&amp;TEXT(COUNTIF('MS-Sang'!AF$6:AF$35,$D61)+COUNTIF('MS-Chieu'!AF$6:AF$35,$D61),"0")&amp;"), ","")</f>
        <v/>
      </c>
      <c r="AM61" s="247" t="str">
        <f>IF((COUNTIF('MS-Sang'!AG$6:AG$35,$D61)+COUNTIF('MS-Chieu'!AG$6:AG$35,$D61))&gt;0,AM$6&amp;" ("&amp;TEXT(COUNTIF('MS-Sang'!AG$6:AG$35,$D61)+COUNTIF('MS-Chieu'!AG$6:AG$35,$D61),"0")&amp;"), ","")</f>
        <v/>
      </c>
      <c r="AN61" s="247" t="str">
        <f>IF((COUNTIF('MS-Sang'!AH$6:AH$35,$D61)+COUNTIF('MS-Chieu'!AH$6:AH$35,$D61))&gt;0,AN$6&amp;" ("&amp;TEXT(COUNTIF('MS-Sang'!AH$6:AH$35,$D61)+COUNTIF('MS-Chieu'!AH$6:AH$35,$D61),"0")&amp;"), ","")</f>
        <v/>
      </c>
      <c r="AO61" s="247" t="str">
        <f>IF((COUNTIF('MS-Sang'!AI$6:AI$35,$D61)+COUNTIF('MS-Chieu'!AI$6:AI$35,$D61))&gt;0,AO$6&amp;" ("&amp;TEXT(COUNTIF('MS-Sang'!AI$6:AI$35,$D61)+COUNTIF('MS-Chieu'!AI$6:AI$35,$D61),"0")&amp;"), ","")</f>
        <v/>
      </c>
      <c r="AP61" s="247" t="str">
        <f>IF((COUNTIF('MS-Sang'!AJ$6:AJ$35,$D61)+COUNTIF('MS-Chieu'!AJ$6:AJ$35,$D61))&gt;0,AP$6&amp;" ("&amp;TEXT(COUNTIF('MS-Sang'!AJ$6:AJ$35,$D61)+COUNTIF('MS-Chieu'!AJ$6:AJ$35,$D61),"0")&amp;"), ","")</f>
        <v/>
      </c>
      <c r="AQ61" s="247" t="str">
        <f>IF((COUNTIF('MS-Sang'!AK$6:AK$35,$D61)+COUNTIF('MS-Chieu'!AK$6:AK$35,$D61))&gt;0,AQ$6&amp;" ("&amp;TEXT(COUNTIF('MS-Sang'!AK$6:AK$35,$D61)+COUNTIF('MS-Chieu'!AK$6:AK$35,$D61),"0")&amp;"), ","")</f>
        <v/>
      </c>
      <c r="AR61" s="247" t="str">
        <f>IF((COUNTIF('MS-Sang'!AL$6:AL$35,$D61)+COUNTIF('MS-Chieu'!AL$6:AL$35,$D61))&gt;0,AR$6&amp;" ("&amp;TEXT(COUNTIF('MS-Sang'!AL$6:AL$35,$D61)+COUNTIF('MS-Chieu'!AL$6:AL$35,$D61),"0")&amp;"), ","")</f>
        <v/>
      </c>
      <c r="AS61" s="247" t="str">
        <f>IF((COUNTIF('MS-Sang'!AM$6:AM$35,$D61)+COUNTIF('MS-Chieu'!AM$6:AM$35,$D61))&gt;0,AS$6&amp;" ("&amp;TEXT(COUNTIF('MS-Sang'!AM$6:AM$35,$D61)+COUNTIF('MS-Chieu'!AM$6:AM$35,$D61),"0")&amp;"), ","")</f>
        <v/>
      </c>
    </row>
    <row r="62" spans="1:45" s="231" customFormat="1" ht="18.75" x14ac:dyDescent="0.2">
      <c r="A62" s="245">
        <f t="shared" si="0"/>
        <v>55</v>
      </c>
      <c r="B62" s="246" t="str">
        <f>'MS1'!L56</f>
        <v>Trương Mạnh Hải</v>
      </c>
      <c r="C62" s="246" t="str">
        <f>'MS1'!E56</f>
        <v>Tin</v>
      </c>
      <c r="D62" s="240" t="str">
        <f>'MS1'!B56</f>
        <v>Ti2</v>
      </c>
      <c r="E62" s="246" t="str">
        <f>'MS1'!N56</f>
        <v/>
      </c>
      <c r="F62" s="247" t="str">
        <f t="shared" si="1"/>
        <v/>
      </c>
      <c r="G62" s="248">
        <f>COUNTIF('MS-Sang'!$C$6:$AI$35,PCGD!$D62)+COUNTIF('MS-Chieu'!$C$6:$AI$35,PCGD!$D62)</f>
        <v>0</v>
      </c>
      <c r="H62" s="247" t="str">
        <f t="shared" si="2"/>
        <v/>
      </c>
      <c r="I62" s="247" t="str">
        <f>IF((COUNTIF('MS-Sang'!C$6:C$35,$D62)+COUNTIF('MS-Chieu'!C$6:C$35,$D62))&gt;0,I$6&amp;" ("&amp;TEXT(COUNTIF('MS-Sang'!C$6:C$35,$D62)+COUNTIF('MS-Chieu'!C$6:C$35,$D62),"0")&amp;"), ","")</f>
        <v/>
      </c>
      <c r="J62" s="247" t="str">
        <f>IF((COUNTIF('MS-Sang'!D$6:D$35,$D62)+COUNTIF('MS-Chieu'!D$6:D$35,$D62))&gt;0,J$6&amp;" ("&amp;TEXT(COUNTIF('MS-Sang'!D$6:D$35,$D62)+COUNTIF('MS-Chieu'!D$6:D$35,$D62),"0")&amp;"), ","")</f>
        <v/>
      </c>
      <c r="K62" s="247" t="str">
        <f>IF((COUNTIF('MS-Sang'!E$6:E$35,$D62)+COUNTIF('MS-Chieu'!E$6:E$35,$D62))&gt;0,K$6&amp;" ("&amp;TEXT(COUNTIF('MS-Sang'!E$6:E$35,$D62)+COUNTIF('MS-Chieu'!E$6:E$35,$D62),"0")&amp;"), ","")</f>
        <v/>
      </c>
      <c r="L62" s="247" t="str">
        <f>IF((COUNTIF('MS-Sang'!F$6:F$35,$D62)+COUNTIF('MS-Chieu'!F$6:F$35,$D62))&gt;0,L$6&amp;" ("&amp;TEXT(COUNTIF('MS-Sang'!F$6:F$35,$D62)+COUNTIF('MS-Chieu'!F$6:F$35,$D62),"0")&amp;"), ","")</f>
        <v/>
      </c>
      <c r="M62" s="247" t="str">
        <f>IF((COUNTIF('MS-Sang'!G$6:G$35,$D62)+COUNTIF('MS-Chieu'!G$6:G$35,$D62))&gt;0,M$6&amp;" ("&amp;TEXT(COUNTIF('MS-Sang'!G$6:G$35,$D62)+COUNTIF('MS-Chieu'!G$6:G$35,$D62),"0")&amp;"), ","")</f>
        <v/>
      </c>
      <c r="N62" s="247" t="str">
        <f>IF((COUNTIF('MS-Sang'!H$6:H$35,$D62)+COUNTIF('MS-Chieu'!H$6:H$35,$D62))&gt;0,N$6&amp;" ("&amp;TEXT(COUNTIF('MS-Sang'!H$6:H$35,$D62)+COUNTIF('MS-Chieu'!H$6:H$35,$D62),"0")&amp;"), ","")</f>
        <v/>
      </c>
      <c r="O62" s="247" t="str">
        <f>IF((COUNTIF('MS-Sang'!I$6:I$35,$D62)+COUNTIF('MS-Chieu'!I$6:I$35,$D62))&gt;0,O$6&amp;" ("&amp;TEXT(COUNTIF('MS-Sang'!I$6:I$35,$D62)+COUNTIF('MS-Chieu'!I$6:I$35,$D62),"0")&amp;"), ","")</f>
        <v/>
      </c>
      <c r="P62" s="247" t="str">
        <f>IF((COUNTIF('MS-Sang'!J$6:J$35,$D62)+COUNTIF('MS-Chieu'!J$6:J$35,$D62))&gt;0,P$6&amp;" ("&amp;TEXT(COUNTIF('MS-Sang'!J$6:J$35,$D62)+COUNTIF('MS-Chieu'!J$6:J$35,$D62),"0")&amp;"), ","")</f>
        <v/>
      </c>
      <c r="Q62" s="247" t="str">
        <f>IF((COUNTIF('MS-Sang'!K$6:K$35,$D62)+COUNTIF('MS-Chieu'!K$6:K$35,$D62))&gt;0,Q$6&amp;" ("&amp;TEXT(COUNTIF('MS-Sang'!K$6:K$35,$D62)+COUNTIF('MS-Chieu'!K$6:K$35,$D62),"0")&amp;"), ","")</f>
        <v/>
      </c>
      <c r="R62" s="247" t="str">
        <f>IF((COUNTIF('MS-Sang'!L$6:L$35,$D62)+COUNTIF('MS-Chieu'!L$6:L$35,$D62))&gt;0,R$6&amp;" ("&amp;TEXT(COUNTIF('MS-Sang'!L$6:L$35,$D62)+COUNTIF('MS-Chieu'!L$6:L$35,$D62),"0")&amp;"), ","")</f>
        <v/>
      </c>
      <c r="S62" s="247" t="str">
        <f>IF((COUNTIF('MS-Sang'!M$6:M$35,$D62)+COUNTIF('MS-Chieu'!M$6:M$35,$D62))&gt;0,S$6&amp;" ("&amp;TEXT(COUNTIF('MS-Sang'!M$6:M$35,$D62)+COUNTIF('MS-Chieu'!M$6:M$35,$D62),"0")&amp;"), ","")</f>
        <v/>
      </c>
      <c r="T62" s="247" t="str">
        <f>IF((COUNTIF('MS-Sang'!N$6:N$35,$D62)+COUNTIF('MS-Chieu'!N$6:N$35,$D62))&gt;0,T$6&amp;" ("&amp;TEXT(COUNTIF('MS-Sang'!N$6:N$35,$D62)+COUNTIF('MS-Chieu'!N$6:N$35,$D62),"0")&amp;"), ","")</f>
        <v/>
      </c>
      <c r="U62" s="247" t="str">
        <f>IF((COUNTIF('MS-Sang'!O$6:O$35,$D62)+COUNTIF('MS-Chieu'!O$6:O$35,$D62))&gt;0,U$6&amp;" ("&amp;TEXT(COUNTIF('MS-Sang'!O$6:O$35,$D62)+COUNTIF('MS-Chieu'!O$6:O$35,$D62),"0")&amp;"), ","")</f>
        <v/>
      </c>
      <c r="V62" s="247" t="str">
        <f>IF((COUNTIF('MS-Sang'!P$6:P$35,$D62)+COUNTIF('MS-Chieu'!P$6:P$35,$D62))&gt;0,V$6&amp;" ("&amp;TEXT(COUNTIF('MS-Sang'!P$6:P$35,$D62)+COUNTIF('MS-Chieu'!P$6:P$35,$D62),"0")&amp;"), ","")</f>
        <v/>
      </c>
      <c r="W62" s="247" t="str">
        <f>IF((COUNTIF('MS-Sang'!Q$6:Q$35,$D62)+COUNTIF('MS-Chieu'!Q$6:Q$35,$D62))&gt;0,W$6&amp;" ("&amp;TEXT(COUNTIF('MS-Sang'!Q$6:Q$35,$D62)+COUNTIF('MS-Chieu'!Q$6:Q$35,$D62),"0")&amp;"), ","")</f>
        <v/>
      </c>
      <c r="X62" s="247" t="str">
        <f>IF((COUNTIF('MS-Sang'!R$6:R$35,$D62)+COUNTIF('MS-Chieu'!R$6:R$35,$D62))&gt;0,X$6&amp;" ("&amp;TEXT(COUNTIF('MS-Sang'!R$6:R$35,$D62)+COUNTIF('MS-Chieu'!R$6:R$35,$D62),"0")&amp;"), ","")</f>
        <v/>
      </c>
      <c r="Y62" s="247" t="str">
        <f>IF((COUNTIF('MS-Sang'!S$6:S$35,$D62)+COUNTIF('MS-Chieu'!S$6:S$35,$D62))&gt;0,Y$6&amp;" ("&amp;TEXT(COUNTIF('MS-Sang'!S$6:S$35,$D62)+COUNTIF('MS-Chieu'!S$6:S$35,$D62),"0")&amp;"), ","")</f>
        <v/>
      </c>
      <c r="Z62" s="247" t="str">
        <f>IF((COUNTIF('MS-Sang'!T$6:T$35,$D62)+COUNTIF('MS-Chieu'!T$6:T$35,$D62))&gt;0,Z$6&amp;" ("&amp;TEXT(COUNTIF('MS-Sang'!T$6:T$35,$D62)+COUNTIF('MS-Chieu'!T$6:T$35,$D62),"0")&amp;"), ","")</f>
        <v/>
      </c>
      <c r="AA62" s="247" t="str">
        <f>IF((COUNTIF('MS-Sang'!U$6:U$35,$D62)+COUNTIF('MS-Chieu'!U$6:U$35,$D62))&gt;0,AA$6&amp;" ("&amp;TEXT(COUNTIF('MS-Sang'!U$6:U$35,$D62)+COUNTIF('MS-Chieu'!U$6:U$35,$D62),"0")&amp;"), ","")</f>
        <v/>
      </c>
      <c r="AB62" s="247" t="str">
        <f>IF((COUNTIF('MS-Sang'!V$6:V$35,$D62)+COUNTIF('MS-Chieu'!V$6:V$35,$D62))&gt;0,AB$6&amp;" ("&amp;TEXT(COUNTIF('MS-Sang'!V$6:V$35,$D62)+COUNTIF('MS-Chieu'!V$6:V$35,$D62),"0")&amp;"), ","")</f>
        <v/>
      </c>
      <c r="AC62" s="247" t="str">
        <f>IF((COUNTIF('MS-Sang'!W$6:W$35,$D62)+COUNTIF('MS-Chieu'!W$6:W$35,$D62))&gt;0,AC$6&amp;" ("&amp;TEXT(COUNTIF('MS-Sang'!W$6:W$35,$D62)+COUNTIF('MS-Chieu'!W$6:W$35,$D62),"0")&amp;"), ","")</f>
        <v/>
      </c>
      <c r="AD62" s="247" t="str">
        <f>IF((COUNTIF('MS-Sang'!X$6:X$35,$D62)+COUNTIF('MS-Chieu'!X$6:X$35,$D62))&gt;0,AD$6&amp;" ("&amp;TEXT(COUNTIF('MS-Sang'!X$6:X$35,$D62)+COUNTIF('MS-Chieu'!X$6:X$35,$D62),"0")&amp;"), ","")</f>
        <v/>
      </c>
      <c r="AE62" s="247" t="str">
        <f>IF((COUNTIF('MS-Sang'!Y$6:Y$35,$D62)+COUNTIF('MS-Chieu'!Y$6:Y$35,$D62))&gt;0,AE$6&amp;" ("&amp;TEXT(COUNTIF('MS-Sang'!Y$6:Y$35,$D62)+COUNTIF('MS-Chieu'!Y$6:Y$35,$D62),"0")&amp;"), ","")</f>
        <v/>
      </c>
      <c r="AF62" s="247" t="str">
        <f>IF((COUNTIF('MS-Sang'!Z$6:Z$35,$D62)+COUNTIF('MS-Chieu'!Z$6:Z$35,$D62))&gt;0,AF$6&amp;" ("&amp;TEXT(COUNTIF('MS-Sang'!Z$6:Z$35,$D62)+COUNTIF('MS-Chieu'!Z$6:Z$35,$D62),"0")&amp;"), ","")</f>
        <v/>
      </c>
      <c r="AG62" s="247" t="str">
        <f>IF((COUNTIF('MS-Sang'!AA$6:AA$35,$D62)+COUNTIF('MS-Chieu'!AA$6:AA$35,$D62))&gt;0,AG$6&amp;" ("&amp;TEXT(COUNTIF('MS-Sang'!AA$6:AA$35,$D62)+COUNTIF('MS-Chieu'!AA$6:AA$35,$D62),"0")&amp;"), ","")</f>
        <v/>
      </c>
      <c r="AH62" s="247" t="str">
        <f>IF((COUNTIF('MS-Sang'!AB$6:AB$35,$D62)+COUNTIF('MS-Chieu'!AB$6:AB$35,$D62))&gt;0,AH$6&amp;" ("&amp;TEXT(COUNTIF('MS-Sang'!AB$6:AB$35,$D62)+COUNTIF('MS-Chieu'!AB$6:AB$35,$D62),"0")&amp;"), ","")</f>
        <v/>
      </c>
      <c r="AI62" s="247" t="str">
        <f>IF((COUNTIF('MS-Sang'!AC$6:AC$35,$D62)+COUNTIF('MS-Chieu'!AC$6:AC$35,$D62))&gt;0,AI$6&amp;" ("&amp;TEXT(COUNTIF('MS-Sang'!AC$6:AC$35,$D62)+COUNTIF('MS-Chieu'!AC$6:AC$35,$D62),"0")&amp;"), ","")</f>
        <v/>
      </c>
      <c r="AJ62" s="247" t="str">
        <f>IF((COUNTIF('MS-Sang'!AD$6:AD$35,$D62)+COUNTIF('MS-Chieu'!AD$6:AD$35,$D62))&gt;0,AJ$6&amp;" ("&amp;TEXT(COUNTIF('MS-Sang'!AD$6:AD$35,$D62)+COUNTIF('MS-Chieu'!AD$6:AD$35,$D62),"0")&amp;"), ","")</f>
        <v/>
      </c>
      <c r="AK62" s="247" t="str">
        <f>IF((COUNTIF('MS-Sang'!AE$6:AE$35,$D62)+COUNTIF('MS-Chieu'!AE$6:AE$35,$D62))&gt;0,AK$6&amp;" ("&amp;TEXT(COUNTIF('MS-Sang'!AE$6:AE$35,$D62)+COUNTIF('MS-Chieu'!AE$6:AE$35,$D62),"0")&amp;"), ","")</f>
        <v/>
      </c>
      <c r="AL62" s="247" t="str">
        <f>IF((COUNTIF('MS-Sang'!AF$6:AF$35,$D62)+COUNTIF('MS-Chieu'!AF$6:AF$35,$D62))&gt;0,AL$6&amp;" ("&amp;TEXT(COUNTIF('MS-Sang'!AF$6:AF$35,$D62)+COUNTIF('MS-Chieu'!AF$6:AF$35,$D62),"0")&amp;"), ","")</f>
        <v/>
      </c>
      <c r="AM62" s="247" t="str">
        <f>IF((COUNTIF('MS-Sang'!AG$6:AG$35,$D62)+COUNTIF('MS-Chieu'!AG$6:AG$35,$D62))&gt;0,AM$6&amp;" ("&amp;TEXT(COUNTIF('MS-Sang'!AG$6:AG$35,$D62)+COUNTIF('MS-Chieu'!AG$6:AG$35,$D62),"0")&amp;"), ","")</f>
        <v/>
      </c>
      <c r="AN62" s="247" t="str">
        <f>IF((COUNTIF('MS-Sang'!AH$6:AH$35,$D62)+COUNTIF('MS-Chieu'!AH$6:AH$35,$D62))&gt;0,AN$6&amp;" ("&amp;TEXT(COUNTIF('MS-Sang'!AH$6:AH$35,$D62)+COUNTIF('MS-Chieu'!AH$6:AH$35,$D62),"0")&amp;"), ","")</f>
        <v/>
      </c>
      <c r="AO62" s="247" t="str">
        <f>IF((COUNTIF('MS-Sang'!AI$6:AI$35,$D62)+COUNTIF('MS-Chieu'!AI$6:AI$35,$D62))&gt;0,AO$6&amp;" ("&amp;TEXT(COUNTIF('MS-Sang'!AI$6:AI$35,$D62)+COUNTIF('MS-Chieu'!AI$6:AI$35,$D62),"0")&amp;"), ","")</f>
        <v/>
      </c>
      <c r="AP62" s="247" t="str">
        <f>IF((COUNTIF('MS-Sang'!AJ$6:AJ$35,$D62)+COUNTIF('MS-Chieu'!AJ$6:AJ$35,$D62))&gt;0,AP$6&amp;" ("&amp;TEXT(COUNTIF('MS-Sang'!AJ$6:AJ$35,$D62)+COUNTIF('MS-Chieu'!AJ$6:AJ$35,$D62),"0")&amp;"), ","")</f>
        <v/>
      </c>
      <c r="AQ62" s="247" t="str">
        <f>IF((COUNTIF('MS-Sang'!AK$6:AK$35,$D62)+COUNTIF('MS-Chieu'!AK$6:AK$35,$D62))&gt;0,AQ$6&amp;" ("&amp;TEXT(COUNTIF('MS-Sang'!AK$6:AK$35,$D62)+COUNTIF('MS-Chieu'!AK$6:AK$35,$D62),"0")&amp;"), ","")</f>
        <v/>
      </c>
      <c r="AR62" s="247" t="str">
        <f>IF((COUNTIF('MS-Sang'!AL$6:AL$35,$D62)+COUNTIF('MS-Chieu'!AL$6:AL$35,$D62))&gt;0,AR$6&amp;" ("&amp;TEXT(COUNTIF('MS-Sang'!AL$6:AL$35,$D62)+COUNTIF('MS-Chieu'!AL$6:AL$35,$D62),"0")&amp;"), ","")</f>
        <v/>
      </c>
      <c r="AS62" s="247" t="str">
        <f>IF((COUNTIF('MS-Sang'!AM$6:AM$35,$D62)+COUNTIF('MS-Chieu'!AM$6:AM$35,$D62))&gt;0,AS$6&amp;" ("&amp;TEXT(COUNTIF('MS-Sang'!AM$6:AM$35,$D62)+COUNTIF('MS-Chieu'!AM$6:AM$35,$D62),"0")&amp;"), ","")</f>
        <v/>
      </c>
    </row>
    <row r="63" spans="1:45" s="231" customFormat="1" ht="31.5" x14ac:dyDescent="0.2">
      <c r="A63" s="245">
        <f t="shared" si="0"/>
        <v>56</v>
      </c>
      <c r="B63" s="246" t="str">
        <f>'MS1'!L57</f>
        <v>Nguyễn Trọng Vừa</v>
      </c>
      <c r="C63" s="246" t="str">
        <f>'MS1'!E57</f>
        <v>Tin</v>
      </c>
      <c r="D63" s="240" t="str">
        <f>'MS1'!B57</f>
        <v>Ti3</v>
      </c>
      <c r="E63" s="246" t="str">
        <f>'MS1'!N57</f>
        <v/>
      </c>
      <c r="F63" s="247" t="str">
        <f t="shared" si="1"/>
        <v xml:space="preserve">10A1 (2), 10A2 (2), 10A3 (2), 10A8 (2), 11A1 (1), 11A2 (1), 11A3 (1), 11A4 (1), 11A5 (1), 11A8 (1), </v>
      </c>
      <c r="G63" s="248">
        <f>COUNTIF('MS-Sang'!$C$6:$AI$35,PCGD!$D63)+COUNTIF('MS-Chieu'!$C$6:$AI$35,PCGD!$D63)</f>
        <v>14</v>
      </c>
      <c r="H63" s="247" t="str">
        <f t="shared" si="2"/>
        <v xml:space="preserve">11A5 (1), 11A8 (1), </v>
      </c>
      <c r="I63" s="247" t="str">
        <f>IF((COUNTIF('MS-Sang'!C$6:C$35,$D63)+COUNTIF('MS-Chieu'!C$6:C$35,$D63))&gt;0,I$6&amp;" ("&amp;TEXT(COUNTIF('MS-Sang'!C$6:C$35,$D63)+COUNTIF('MS-Chieu'!C$6:C$35,$D63),"0")&amp;"), ","")</f>
        <v xml:space="preserve">10A1 (2), </v>
      </c>
      <c r="J63" s="247" t="str">
        <f>IF((COUNTIF('MS-Sang'!D$6:D$35,$D63)+COUNTIF('MS-Chieu'!D$6:D$35,$D63))&gt;0,J$6&amp;" ("&amp;TEXT(COUNTIF('MS-Sang'!D$6:D$35,$D63)+COUNTIF('MS-Chieu'!D$6:D$35,$D63),"0")&amp;"), ","")</f>
        <v xml:space="preserve">10A2 (2), </v>
      </c>
      <c r="K63" s="247" t="str">
        <f>IF((COUNTIF('MS-Sang'!E$6:E$35,$D63)+COUNTIF('MS-Chieu'!E$6:E$35,$D63))&gt;0,K$6&amp;" ("&amp;TEXT(COUNTIF('MS-Sang'!E$6:E$35,$D63)+COUNTIF('MS-Chieu'!E$6:E$35,$D63),"0")&amp;"), ","")</f>
        <v xml:space="preserve">10A3 (2), </v>
      </c>
      <c r="L63" s="247" t="str">
        <f>IF((COUNTIF('MS-Sang'!F$6:F$35,$D63)+COUNTIF('MS-Chieu'!F$6:F$35,$D63))&gt;0,L$6&amp;" ("&amp;TEXT(COUNTIF('MS-Sang'!F$6:F$35,$D63)+COUNTIF('MS-Chieu'!F$6:F$35,$D63),"0")&amp;"), ","")</f>
        <v/>
      </c>
      <c r="M63" s="247" t="str">
        <f>IF((COUNTIF('MS-Sang'!G$6:G$35,$D63)+COUNTIF('MS-Chieu'!G$6:G$35,$D63))&gt;0,M$6&amp;" ("&amp;TEXT(COUNTIF('MS-Sang'!G$6:G$35,$D63)+COUNTIF('MS-Chieu'!G$6:G$35,$D63),"0")&amp;"), ","")</f>
        <v/>
      </c>
      <c r="N63" s="247" t="str">
        <f>IF((COUNTIF('MS-Sang'!H$6:H$35,$D63)+COUNTIF('MS-Chieu'!H$6:H$35,$D63))&gt;0,N$6&amp;" ("&amp;TEXT(COUNTIF('MS-Sang'!H$6:H$35,$D63)+COUNTIF('MS-Chieu'!H$6:H$35,$D63),"0")&amp;"), ","")</f>
        <v/>
      </c>
      <c r="O63" s="247" t="str">
        <f>IF((COUNTIF('MS-Sang'!I$6:I$35,$D63)+COUNTIF('MS-Chieu'!I$6:I$35,$D63))&gt;0,O$6&amp;" ("&amp;TEXT(COUNTIF('MS-Sang'!I$6:I$35,$D63)+COUNTIF('MS-Chieu'!I$6:I$35,$D63),"0")&amp;"), ","")</f>
        <v/>
      </c>
      <c r="P63" s="247" t="str">
        <f>IF((COUNTIF('MS-Sang'!J$6:J$35,$D63)+COUNTIF('MS-Chieu'!J$6:J$35,$D63))&gt;0,P$6&amp;" ("&amp;TEXT(COUNTIF('MS-Sang'!J$6:J$35,$D63)+COUNTIF('MS-Chieu'!J$6:J$35,$D63),"0")&amp;"), ","")</f>
        <v xml:space="preserve">10A8 (2), </v>
      </c>
      <c r="Q63" s="247" t="str">
        <f>IF((COUNTIF('MS-Sang'!K$6:K$35,$D63)+COUNTIF('MS-Chieu'!K$6:K$35,$D63))&gt;0,Q$6&amp;" ("&amp;TEXT(COUNTIF('MS-Sang'!K$6:K$35,$D63)+COUNTIF('MS-Chieu'!K$6:K$35,$D63),"0")&amp;"), ","")</f>
        <v/>
      </c>
      <c r="R63" s="247" t="str">
        <f>IF((COUNTIF('MS-Sang'!L$6:L$35,$D63)+COUNTIF('MS-Chieu'!L$6:L$35,$D63))&gt;0,R$6&amp;" ("&amp;TEXT(COUNTIF('MS-Sang'!L$6:L$35,$D63)+COUNTIF('MS-Chieu'!L$6:L$35,$D63),"0")&amp;"), ","")</f>
        <v/>
      </c>
      <c r="S63" s="247" t="str">
        <f>IF((COUNTIF('MS-Sang'!M$6:M$35,$D63)+COUNTIF('MS-Chieu'!M$6:M$35,$D63))&gt;0,S$6&amp;" ("&amp;TEXT(COUNTIF('MS-Sang'!M$6:M$35,$D63)+COUNTIF('MS-Chieu'!M$6:M$35,$D63),"0")&amp;"), ","")</f>
        <v/>
      </c>
      <c r="T63" s="247" t="str">
        <f>IF((COUNTIF('MS-Sang'!N$6:N$35,$D63)+COUNTIF('MS-Chieu'!N$6:N$35,$D63))&gt;0,T$6&amp;" ("&amp;TEXT(COUNTIF('MS-Sang'!N$6:N$35,$D63)+COUNTIF('MS-Chieu'!N$6:N$35,$D63),"0")&amp;"), ","")</f>
        <v xml:space="preserve">11A1 (1), </v>
      </c>
      <c r="U63" s="247" t="str">
        <f>IF((COUNTIF('MS-Sang'!O$6:O$35,$D63)+COUNTIF('MS-Chieu'!O$6:O$35,$D63))&gt;0,U$6&amp;" ("&amp;TEXT(COUNTIF('MS-Sang'!O$6:O$35,$D63)+COUNTIF('MS-Chieu'!O$6:O$35,$D63),"0")&amp;"), ","")</f>
        <v xml:space="preserve">11A2 (1), </v>
      </c>
      <c r="V63" s="247" t="str">
        <f>IF((COUNTIF('MS-Sang'!P$6:P$35,$D63)+COUNTIF('MS-Chieu'!P$6:P$35,$D63))&gt;0,V$6&amp;" ("&amp;TEXT(COUNTIF('MS-Sang'!P$6:P$35,$D63)+COUNTIF('MS-Chieu'!P$6:P$35,$D63),"0")&amp;"), ","")</f>
        <v xml:space="preserve">11A3 (1), </v>
      </c>
      <c r="W63" s="247" t="str">
        <f>IF((COUNTIF('MS-Sang'!Q$6:Q$35,$D63)+COUNTIF('MS-Chieu'!Q$6:Q$35,$D63))&gt;0,W$6&amp;" ("&amp;TEXT(COUNTIF('MS-Sang'!Q$6:Q$35,$D63)+COUNTIF('MS-Chieu'!Q$6:Q$35,$D63),"0")&amp;"), ","")</f>
        <v xml:space="preserve">11A4 (1), </v>
      </c>
      <c r="X63" s="247" t="str">
        <f>IF((COUNTIF('MS-Sang'!R$6:R$35,$D63)+COUNTIF('MS-Chieu'!R$6:R$35,$D63))&gt;0,X$6&amp;" ("&amp;TEXT(COUNTIF('MS-Sang'!R$6:R$35,$D63)+COUNTIF('MS-Chieu'!R$6:R$35,$D63),"0")&amp;"), ","")</f>
        <v xml:space="preserve">11A5 (1), </v>
      </c>
      <c r="Y63" s="247" t="str">
        <f>IF((COUNTIF('MS-Sang'!S$6:S$35,$D63)+COUNTIF('MS-Chieu'!S$6:S$35,$D63))&gt;0,Y$6&amp;" ("&amp;TEXT(COUNTIF('MS-Sang'!S$6:S$35,$D63)+COUNTIF('MS-Chieu'!S$6:S$35,$D63),"0")&amp;"), ","")</f>
        <v/>
      </c>
      <c r="Z63" s="247" t="str">
        <f>IF((COUNTIF('MS-Sang'!T$6:T$35,$D63)+COUNTIF('MS-Chieu'!T$6:T$35,$D63))&gt;0,Z$6&amp;" ("&amp;TEXT(COUNTIF('MS-Sang'!T$6:T$35,$D63)+COUNTIF('MS-Chieu'!T$6:T$35,$D63),"0")&amp;"), ","")</f>
        <v/>
      </c>
      <c r="AA63" s="247" t="str">
        <f>IF((COUNTIF('MS-Sang'!U$6:U$35,$D63)+COUNTIF('MS-Chieu'!U$6:U$35,$D63))&gt;0,AA$6&amp;" ("&amp;TEXT(COUNTIF('MS-Sang'!U$6:U$35,$D63)+COUNTIF('MS-Chieu'!U$6:U$35,$D63),"0")&amp;"), ","")</f>
        <v xml:space="preserve">11A8 (1), </v>
      </c>
      <c r="AB63" s="247" t="str">
        <f>IF((COUNTIF('MS-Sang'!V$6:V$35,$D63)+COUNTIF('MS-Chieu'!V$6:V$35,$D63))&gt;0,AB$6&amp;" ("&amp;TEXT(COUNTIF('MS-Sang'!V$6:V$35,$D63)+COUNTIF('MS-Chieu'!V$6:V$35,$D63),"0")&amp;"), ","")</f>
        <v/>
      </c>
      <c r="AC63" s="247" t="str">
        <f>IF((COUNTIF('MS-Sang'!W$6:W$35,$D63)+COUNTIF('MS-Chieu'!W$6:W$35,$D63))&gt;0,AC$6&amp;" ("&amp;TEXT(COUNTIF('MS-Sang'!W$6:W$35,$D63)+COUNTIF('MS-Chieu'!W$6:W$35,$D63),"0")&amp;"), ","")</f>
        <v/>
      </c>
      <c r="AD63" s="247" t="str">
        <f>IF((COUNTIF('MS-Sang'!X$6:X$35,$D63)+COUNTIF('MS-Chieu'!X$6:X$35,$D63))&gt;0,AD$6&amp;" ("&amp;TEXT(COUNTIF('MS-Sang'!X$6:X$35,$D63)+COUNTIF('MS-Chieu'!X$6:X$35,$D63),"0")&amp;"), ","")</f>
        <v/>
      </c>
      <c r="AE63" s="247" t="str">
        <f>IF((COUNTIF('MS-Sang'!Y$6:Y$35,$D63)+COUNTIF('MS-Chieu'!Y$6:Y$35,$D63))&gt;0,AE$6&amp;" ("&amp;TEXT(COUNTIF('MS-Sang'!Y$6:Y$35,$D63)+COUNTIF('MS-Chieu'!Y$6:Y$35,$D63),"0")&amp;"), ","")</f>
        <v/>
      </c>
      <c r="AF63" s="247" t="str">
        <f>IF((COUNTIF('MS-Sang'!Z$6:Z$35,$D63)+COUNTIF('MS-Chieu'!Z$6:Z$35,$D63))&gt;0,AF$6&amp;" ("&amp;TEXT(COUNTIF('MS-Sang'!Z$6:Z$35,$D63)+COUNTIF('MS-Chieu'!Z$6:Z$35,$D63),"0")&amp;"), ","")</f>
        <v/>
      </c>
      <c r="AG63" s="247" t="str">
        <f>IF((COUNTIF('MS-Sang'!AA$6:AA$35,$D63)+COUNTIF('MS-Chieu'!AA$6:AA$35,$D63))&gt;0,AG$6&amp;" ("&amp;TEXT(COUNTIF('MS-Sang'!AA$6:AA$35,$D63)+COUNTIF('MS-Chieu'!AA$6:AA$35,$D63),"0")&amp;"), ","")</f>
        <v/>
      </c>
      <c r="AH63" s="247" t="str">
        <f>IF((COUNTIF('MS-Sang'!AB$6:AB$35,$D63)+COUNTIF('MS-Chieu'!AB$6:AB$35,$D63))&gt;0,AH$6&amp;" ("&amp;TEXT(COUNTIF('MS-Sang'!AB$6:AB$35,$D63)+COUNTIF('MS-Chieu'!AB$6:AB$35,$D63),"0")&amp;"), ","")</f>
        <v/>
      </c>
      <c r="AI63" s="247" t="str">
        <f>IF((COUNTIF('MS-Sang'!AC$6:AC$35,$D63)+COUNTIF('MS-Chieu'!AC$6:AC$35,$D63))&gt;0,AI$6&amp;" ("&amp;TEXT(COUNTIF('MS-Sang'!AC$6:AC$35,$D63)+COUNTIF('MS-Chieu'!AC$6:AC$35,$D63),"0")&amp;"), ","")</f>
        <v/>
      </c>
      <c r="AJ63" s="247" t="str">
        <f>IF((COUNTIF('MS-Sang'!AD$6:AD$35,$D63)+COUNTIF('MS-Chieu'!AD$6:AD$35,$D63))&gt;0,AJ$6&amp;" ("&amp;TEXT(COUNTIF('MS-Sang'!AD$6:AD$35,$D63)+COUNTIF('MS-Chieu'!AD$6:AD$35,$D63),"0")&amp;"), ","")</f>
        <v/>
      </c>
      <c r="AK63" s="247" t="str">
        <f>IF((COUNTIF('MS-Sang'!AE$6:AE$35,$D63)+COUNTIF('MS-Chieu'!AE$6:AE$35,$D63))&gt;0,AK$6&amp;" ("&amp;TEXT(COUNTIF('MS-Sang'!AE$6:AE$35,$D63)+COUNTIF('MS-Chieu'!AE$6:AE$35,$D63),"0")&amp;"), ","")</f>
        <v/>
      </c>
      <c r="AL63" s="247" t="str">
        <f>IF((COUNTIF('MS-Sang'!AF$6:AF$35,$D63)+COUNTIF('MS-Chieu'!AF$6:AF$35,$D63))&gt;0,AL$6&amp;" ("&amp;TEXT(COUNTIF('MS-Sang'!AF$6:AF$35,$D63)+COUNTIF('MS-Chieu'!AF$6:AF$35,$D63),"0")&amp;"), ","")</f>
        <v/>
      </c>
      <c r="AM63" s="247" t="str">
        <f>IF((COUNTIF('MS-Sang'!AG$6:AG$35,$D63)+COUNTIF('MS-Chieu'!AG$6:AG$35,$D63))&gt;0,AM$6&amp;" ("&amp;TEXT(COUNTIF('MS-Sang'!AG$6:AG$35,$D63)+COUNTIF('MS-Chieu'!AG$6:AG$35,$D63),"0")&amp;"), ","")</f>
        <v/>
      </c>
      <c r="AN63" s="247" t="str">
        <f>IF((COUNTIF('MS-Sang'!AH$6:AH$35,$D63)+COUNTIF('MS-Chieu'!AH$6:AH$35,$D63))&gt;0,AN$6&amp;" ("&amp;TEXT(COUNTIF('MS-Sang'!AH$6:AH$35,$D63)+COUNTIF('MS-Chieu'!AH$6:AH$35,$D63),"0")&amp;"), ","")</f>
        <v/>
      </c>
      <c r="AO63" s="247" t="str">
        <f>IF((COUNTIF('MS-Sang'!AI$6:AI$35,$D63)+COUNTIF('MS-Chieu'!AI$6:AI$35,$D63))&gt;0,AO$6&amp;" ("&amp;TEXT(COUNTIF('MS-Sang'!AI$6:AI$35,$D63)+COUNTIF('MS-Chieu'!AI$6:AI$35,$D63),"0")&amp;"), ","")</f>
        <v/>
      </c>
      <c r="AP63" s="247" t="str">
        <f>IF((COUNTIF('MS-Sang'!AJ$6:AJ$35,$D63)+COUNTIF('MS-Chieu'!AJ$6:AJ$35,$D63))&gt;0,AP$6&amp;" ("&amp;TEXT(COUNTIF('MS-Sang'!AJ$6:AJ$35,$D63)+COUNTIF('MS-Chieu'!AJ$6:AJ$35,$D63),"0")&amp;"), ","")</f>
        <v/>
      </c>
      <c r="AQ63" s="247" t="str">
        <f>IF((COUNTIF('MS-Sang'!AK$6:AK$35,$D63)+COUNTIF('MS-Chieu'!AK$6:AK$35,$D63))&gt;0,AQ$6&amp;" ("&amp;TEXT(COUNTIF('MS-Sang'!AK$6:AK$35,$D63)+COUNTIF('MS-Chieu'!AK$6:AK$35,$D63),"0")&amp;"), ","")</f>
        <v/>
      </c>
      <c r="AR63" s="247" t="str">
        <f>IF((COUNTIF('MS-Sang'!AL$6:AL$35,$D63)+COUNTIF('MS-Chieu'!AL$6:AL$35,$D63))&gt;0,AR$6&amp;" ("&amp;TEXT(COUNTIF('MS-Sang'!AL$6:AL$35,$D63)+COUNTIF('MS-Chieu'!AL$6:AL$35,$D63),"0")&amp;"), ","")</f>
        <v/>
      </c>
      <c r="AS63" s="247" t="str">
        <f>IF((COUNTIF('MS-Sang'!AM$6:AM$35,$D63)+COUNTIF('MS-Chieu'!AM$6:AM$35,$D63))&gt;0,AS$6&amp;" ("&amp;TEXT(COUNTIF('MS-Sang'!AM$6:AM$35,$D63)+COUNTIF('MS-Chieu'!AM$6:AM$35,$D63),"0")&amp;"), ","")</f>
        <v/>
      </c>
    </row>
    <row r="64" spans="1:45" s="231" customFormat="1" ht="18.75" x14ac:dyDescent="0.2">
      <c r="A64" s="245">
        <f t="shared" si="0"/>
        <v>57</v>
      </c>
      <c r="B64" s="246" t="str">
        <f>'MS1'!L58</f>
        <v>Phạm Văn Sỹ</v>
      </c>
      <c r="C64" s="246" t="str">
        <f>'MS1'!E58</f>
        <v>Tin</v>
      </c>
      <c r="D64" s="240" t="str">
        <f>'MS1'!B58</f>
        <v>Ti4</v>
      </c>
      <c r="E64" s="246" t="str">
        <f>'MS1'!N58</f>
        <v>12A11</v>
      </c>
      <c r="F64" s="247" t="str">
        <f t="shared" si="1"/>
        <v xml:space="preserve">10A5 (3), 11A7 (1), 12A11 (3), </v>
      </c>
      <c r="G64" s="248">
        <f>COUNTIF('MS-Sang'!$C$6:$AI$35,PCGD!$D64)+COUNTIF('MS-Chieu'!$C$6:$AI$35,PCGD!$D64)</f>
        <v>7</v>
      </c>
      <c r="H64" s="247" t="str">
        <f t="shared" si="2"/>
        <v xml:space="preserve">11A7 (1), 12A11 (3), </v>
      </c>
      <c r="I64" s="247" t="str">
        <f>IF((COUNTIF('MS-Sang'!C$6:C$35,$D64)+COUNTIF('MS-Chieu'!C$6:C$35,$D64))&gt;0,I$6&amp;" ("&amp;TEXT(COUNTIF('MS-Sang'!C$6:C$35,$D64)+COUNTIF('MS-Chieu'!C$6:C$35,$D64),"0")&amp;"), ","")</f>
        <v/>
      </c>
      <c r="J64" s="247" t="str">
        <f>IF((COUNTIF('MS-Sang'!D$6:D$35,$D64)+COUNTIF('MS-Chieu'!D$6:D$35,$D64))&gt;0,J$6&amp;" ("&amp;TEXT(COUNTIF('MS-Sang'!D$6:D$35,$D64)+COUNTIF('MS-Chieu'!D$6:D$35,$D64),"0")&amp;"), ","")</f>
        <v/>
      </c>
      <c r="K64" s="247" t="str">
        <f>IF((COUNTIF('MS-Sang'!E$6:E$35,$D64)+COUNTIF('MS-Chieu'!E$6:E$35,$D64))&gt;0,K$6&amp;" ("&amp;TEXT(COUNTIF('MS-Sang'!E$6:E$35,$D64)+COUNTIF('MS-Chieu'!E$6:E$35,$D64),"0")&amp;"), ","")</f>
        <v/>
      </c>
      <c r="L64" s="247" t="str">
        <f>IF((COUNTIF('MS-Sang'!F$6:F$35,$D64)+COUNTIF('MS-Chieu'!F$6:F$35,$D64))&gt;0,L$6&amp;" ("&amp;TEXT(COUNTIF('MS-Sang'!F$6:F$35,$D64)+COUNTIF('MS-Chieu'!F$6:F$35,$D64),"0")&amp;"), ","")</f>
        <v/>
      </c>
      <c r="M64" s="247" t="str">
        <f>IF((COUNTIF('MS-Sang'!G$6:G$35,$D64)+COUNTIF('MS-Chieu'!G$6:G$35,$D64))&gt;0,M$6&amp;" ("&amp;TEXT(COUNTIF('MS-Sang'!G$6:G$35,$D64)+COUNTIF('MS-Chieu'!G$6:G$35,$D64),"0")&amp;"), ","")</f>
        <v xml:space="preserve">10A5 (3), </v>
      </c>
      <c r="N64" s="247" t="str">
        <f>IF((COUNTIF('MS-Sang'!H$6:H$35,$D64)+COUNTIF('MS-Chieu'!H$6:H$35,$D64))&gt;0,N$6&amp;" ("&amp;TEXT(COUNTIF('MS-Sang'!H$6:H$35,$D64)+COUNTIF('MS-Chieu'!H$6:H$35,$D64),"0")&amp;"), ","")</f>
        <v/>
      </c>
      <c r="O64" s="247" t="str">
        <f>IF((COUNTIF('MS-Sang'!I$6:I$35,$D64)+COUNTIF('MS-Chieu'!I$6:I$35,$D64))&gt;0,O$6&amp;" ("&amp;TEXT(COUNTIF('MS-Sang'!I$6:I$35,$D64)+COUNTIF('MS-Chieu'!I$6:I$35,$D64),"0")&amp;"), ","")</f>
        <v/>
      </c>
      <c r="P64" s="247" t="str">
        <f>IF((COUNTIF('MS-Sang'!J$6:J$35,$D64)+COUNTIF('MS-Chieu'!J$6:J$35,$D64))&gt;0,P$6&amp;" ("&amp;TEXT(COUNTIF('MS-Sang'!J$6:J$35,$D64)+COUNTIF('MS-Chieu'!J$6:J$35,$D64),"0")&amp;"), ","")</f>
        <v/>
      </c>
      <c r="Q64" s="247" t="str">
        <f>IF((COUNTIF('MS-Sang'!K$6:K$35,$D64)+COUNTIF('MS-Chieu'!K$6:K$35,$D64))&gt;0,Q$6&amp;" ("&amp;TEXT(COUNTIF('MS-Sang'!K$6:K$35,$D64)+COUNTIF('MS-Chieu'!K$6:K$35,$D64),"0")&amp;"), ","")</f>
        <v/>
      </c>
      <c r="R64" s="247" t="str">
        <f>IF((COUNTIF('MS-Sang'!L$6:L$35,$D64)+COUNTIF('MS-Chieu'!L$6:L$35,$D64))&gt;0,R$6&amp;" ("&amp;TEXT(COUNTIF('MS-Sang'!L$6:L$35,$D64)+COUNTIF('MS-Chieu'!L$6:L$35,$D64),"0")&amp;"), ","")</f>
        <v/>
      </c>
      <c r="S64" s="247" t="str">
        <f>IF((COUNTIF('MS-Sang'!M$6:M$35,$D64)+COUNTIF('MS-Chieu'!M$6:M$35,$D64))&gt;0,S$6&amp;" ("&amp;TEXT(COUNTIF('MS-Sang'!M$6:M$35,$D64)+COUNTIF('MS-Chieu'!M$6:M$35,$D64),"0")&amp;"), ","")</f>
        <v/>
      </c>
      <c r="T64" s="247" t="str">
        <f>IF((COUNTIF('MS-Sang'!N$6:N$35,$D64)+COUNTIF('MS-Chieu'!N$6:N$35,$D64))&gt;0,T$6&amp;" ("&amp;TEXT(COUNTIF('MS-Sang'!N$6:N$35,$D64)+COUNTIF('MS-Chieu'!N$6:N$35,$D64),"0")&amp;"), ","")</f>
        <v/>
      </c>
      <c r="U64" s="247" t="str">
        <f>IF((COUNTIF('MS-Sang'!O$6:O$35,$D64)+COUNTIF('MS-Chieu'!O$6:O$35,$D64))&gt;0,U$6&amp;" ("&amp;TEXT(COUNTIF('MS-Sang'!O$6:O$35,$D64)+COUNTIF('MS-Chieu'!O$6:O$35,$D64),"0")&amp;"), ","")</f>
        <v/>
      </c>
      <c r="V64" s="247" t="str">
        <f>IF((COUNTIF('MS-Sang'!P$6:P$35,$D64)+COUNTIF('MS-Chieu'!P$6:P$35,$D64))&gt;0,V$6&amp;" ("&amp;TEXT(COUNTIF('MS-Sang'!P$6:P$35,$D64)+COUNTIF('MS-Chieu'!P$6:P$35,$D64),"0")&amp;"), ","")</f>
        <v/>
      </c>
      <c r="W64" s="247" t="str">
        <f>IF((COUNTIF('MS-Sang'!Q$6:Q$35,$D64)+COUNTIF('MS-Chieu'!Q$6:Q$35,$D64))&gt;0,W$6&amp;" ("&amp;TEXT(COUNTIF('MS-Sang'!Q$6:Q$35,$D64)+COUNTIF('MS-Chieu'!Q$6:Q$35,$D64),"0")&amp;"), ","")</f>
        <v/>
      </c>
      <c r="X64" s="247" t="str">
        <f>IF((COUNTIF('MS-Sang'!R$6:R$35,$D64)+COUNTIF('MS-Chieu'!R$6:R$35,$D64))&gt;0,X$6&amp;" ("&amp;TEXT(COUNTIF('MS-Sang'!R$6:R$35,$D64)+COUNTIF('MS-Chieu'!R$6:R$35,$D64),"0")&amp;"), ","")</f>
        <v/>
      </c>
      <c r="Y64" s="247" t="str">
        <f>IF((COUNTIF('MS-Sang'!S$6:S$35,$D64)+COUNTIF('MS-Chieu'!S$6:S$35,$D64))&gt;0,Y$6&amp;" ("&amp;TEXT(COUNTIF('MS-Sang'!S$6:S$35,$D64)+COUNTIF('MS-Chieu'!S$6:S$35,$D64),"0")&amp;"), ","")</f>
        <v/>
      </c>
      <c r="Z64" s="247" t="str">
        <f>IF((COUNTIF('MS-Sang'!T$6:T$35,$D64)+COUNTIF('MS-Chieu'!T$6:T$35,$D64))&gt;0,Z$6&amp;" ("&amp;TEXT(COUNTIF('MS-Sang'!T$6:T$35,$D64)+COUNTIF('MS-Chieu'!T$6:T$35,$D64),"0")&amp;"), ","")</f>
        <v xml:space="preserve">11A7 (1), </v>
      </c>
      <c r="AA64" s="247" t="str">
        <f>IF((COUNTIF('MS-Sang'!U$6:U$35,$D64)+COUNTIF('MS-Chieu'!U$6:U$35,$D64))&gt;0,AA$6&amp;" ("&amp;TEXT(COUNTIF('MS-Sang'!U$6:U$35,$D64)+COUNTIF('MS-Chieu'!U$6:U$35,$D64),"0")&amp;"), ","")</f>
        <v/>
      </c>
      <c r="AB64" s="247" t="str">
        <f>IF((COUNTIF('MS-Sang'!V$6:V$35,$D64)+COUNTIF('MS-Chieu'!V$6:V$35,$D64))&gt;0,AB$6&amp;" ("&amp;TEXT(COUNTIF('MS-Sang'!V$6:V$35,$D64)+COUNTIF('MS-Chieu'!V$6:V$35,$D64),"0")&amp;"), ","")</f>
        <v/>
      </c>
      <c r="AC64" s="247" t="str">
        <f>IF((COUNTIF('MS-Sang'!W$6:W$35,$D64)+COUNTIF('MS-Chieu'!W$6:W$35,$D64))&gt;0,AC$6&amp;" ("&amp;TEXT(COUNTIF('MS-Sang'!W$6:W$35,$D64)+COUNTIF('MS-Chieu'!W$6:W$35,$D64),"0")&amp;"), ","")</f>
        <v/>
      </c>
      <c r="AD64" s="247" t="str">
        <f>IF((COUNTIF('MS-Sang'!X$6:X$35,$D64)+COUNTIF('MS-Chieu'!X$6:X$35,$D64))&gt;0,AD$6&amp;" ("&amp;TEXT(COUNTIF('MS-Sang'!X$6:X$35,$D64)+COUNTIF('MS-Chieu'!X$6:X$35,$D64),"0")&amp;"), ","")</f>
        <v/>
      </c>
      <c r="AE64" s="247" t="str">
        <f>IF((COUNTIF('MS-Sang'!Y$6:Y$35,$D64)+COUNTIF('MS-Chieu'!Y$6:Y$35,$D64))&gt;0,AE$6&amp;" ("&amp;TEXT(COUNTIF('MS-Sang'!Y$6:Y$35,$D64)+COUNTIF('MS-Chieu'!Y$6:Y$35,$D64),"0")&amp;"), ","")</f>
        <v/>
      </c>
      <c r="AF64" s="247" t="str">
        <f>IF((COUNTIF('MS-Sang'!Z$6:Z$35,$D64)+COUNTIF('MS-Chieu'!Z$6:Z$35,$D64))&gt;0,AF$6&amp;" ("&amp;TEXT(COUNTIF('MS-Sang'!Z$6:Z$35,$D64)+COUNTIF('MS-Chieu'!Z$6:Z$35,$D64),"0")&amp;"), ","")</f>
        <v/>
      </c>
      <c r="AG64" s="247" t="str">
        <f>IF((COUNTIF('MS-Sang'!AA$6:AA$35,$D64)+COUNTIF('MS-Chieu'!AA$6:AA$35,$D64))&gt;0,AG$6&amp;" ("&amp;TEXT(COUNTIF('MS-Sang'!AA$6:AA$35,$D64)+COUNTIF('MS-Chieu'!AA$6:AA$35,$D64),"0")&amp;"), ","")</f>
        <v/>
      </c>
      <c r="AH64" s="247" t="str">
        <f>IF((COUNTIF('MS-Sang'!AB$6:AB$35,$D64)+COUNTIF('MS-Chieu'!AB$6:AB$35,$D64))&gt;0,AH$6&amp;" ("&amp;TEXT(COUNTIF('MS-Sang'!AB$6:AB$35,$D64)+COUNTIF('MS-Chieu'!AB$6:AB$35,$D64),"0")&amp;"), ","")</f>
        <v/>
      </c>
      <c r="AI64" s="247" t="str">
        <f>IF((COUNTIF('MS-Sang'!AC$6:AC$35,$D64)+COUNTIF('MS-Chieu'!AC$6:AC$35,$D64))&gt;0,AI$6&amp;" ("&amp;TEXT(COUNTIF('MS-Sang'!AC$6:AC$35,$D64)+COUNTIF('MS-Chieu'!AC$6:AC$35,$D64),"0")&amp;"), ","")</f>
        <v/>
      </c>
      <c r="AJ64" s="247" t="str">
        <f>IF((COUNTIF('MS-Sang'!AD$6:AD$35,$D64)+COUNTIF('MS-Chieu'!AD$6:AD$35,$D64))&gt;0,AJ$6&amp;" ("&amp;TEXT(COUNTIF('MS-Sang'!AD$6:AD$35,$D64)+COUNTIF('MS-Chieu'!AD$6:AD$35,$D64),"0")&amp;"), ","")</f>
        <v/>
      </c>
      <c r="AK64" s="247" t="str">
        <f>IF((COUNTIF('MS-Sang'!AE$6:AE$35,$D64)+COUNTIF('MS-Chieu'!AE$6:AE$35,$D64))&gt;0,AK$6&amp;" ("&amp;TEXT(COUNTIF('MS-Sang'!AE$6:AE$35,$D64)+COUNTIF('MS-Chieu'!AE$6:AE$35,$D64),"0")&amp;"), ","")</f>
        <v/>
      </c>
      <c r="AL64" s="247" t="str">
        <f>IF((COUNTIF('MS-Sang'!AF$6:AF$35,$D64)+COUNTIF('MS-Chieu'!AF$6:AF$35,$D64))&gt;0,AL$6&amp;" ("&amp;TEXT(COUNTIF('MS-Sang'!AF$6:AF$35,$D64)+COUNTIF('MS-Chieu'!AF$6:AF$35,$D64),"0")&amp;"), ","")</f>
        <v/>
      </c>
      <c r="AM64" s="247" t="str">
        <f>IF((COUNTIF('MS-Sang'!AG$6:AG$35,$D64)+COUNTIF('MS-Chieu'!AG$6:AG$35,$D64))&gt;0,AM$6&amp;" ("&amp;TEXT(COUNTIF('MS-Sang'!AG$6:AG$35,$D64)+COUNTIF('MS-Chieu'!AG$6:AG$35,$D64),"0")&amp;"), ","")</f>
        <v/>
      </c>
      <c r="AN64" s="247" t="str">
        <f>IF((COUNTIF('MS-Sang'!AH$6:AH$35,$D64)+COUNTIF('MS-Chieu'!AH$6:AH$35,$D64))&gt;0,AN$6&amp;" ("&amp;TEXT(COUNTIF('MS-Sang'!AH$6:AH$35,$D64)+COUNTIF('MS-Chieu'!AH$6:AH$35,$D64),"0")&amp;"), ","")</f>
        <v xml:space="preserve">12A11 (3), </v>
      </c>
      <c r="AO64" s="247" t="str">
        <f>IF((COUNTIF('MS-Sang'!AI$6:AI$35,$D64)+COUNTIF('MS-Chieu'!AI$6:AI$35,$D64))&gt;0,AO$6&amp;" ("&amp;TEXT(COUNTIF('MS-Sang'!AI$6:AI$35,$D64)+COUNTIF('MS-Chieu'!AI$6:AI$35,$D64),"0")&amp;"), ","")</f>
        <v/>
      </c>
      <c r="AP64" s="247" t="str">
        <f>IF((COUNTIF('MS-Sang'!AJ$6:AJ$35,$D64)+COUNTIF('MS-Chieu'!AJ$6:AJ$35,$D64))&gt;0,AP$6&amp;" ("&amp;TEXT(COUNTIF('MS-Sang'!AJ$6:AJ$35,$D64)+COUNTIF('MS-Chieu'!AJ$6:AJ$35,$D64),"0")&amp;"), ","")</f>
        <v/>
      </c>
      <c r="AQ64" s="247" t="str">
        <f>IF((COUNTIF('MS-Sang'!AK$6:AK$35,$D64)+COUNTIF('MS-Chieu'!AK$6:AK$35,$D64))&gt;0,AQ$6&amp;" ("&amp;TEXT(COUNTIF('MS-Sang'!AK$6:AK$35,$D64)+COUNTIF('MS-Chieu'!AK$6:AK$35,$D64),"0")&amp;"), ","")</f>
        <v/>
      </c>
      <c r="AR64" s="247" t="str">
        <f>IF((COUNTIF('MS-Sang'!AL$6:AL$35,$D64)+COUNTIF('MS-Chieu'!AL$6:AL$35,$D64))&gt;0,AR$6&amp;" ("&amp;TEXT(COUNTIF('MS-Sang'!AL$6:AL$35,$D64)+COUNTIF('MS-Chieu'!AL$6:AL$35,$D64),"0")&amp;"), ","")</f>
        <v/>
      </c>
      <c r="AS64" s="247" t="str">
        <f>IF((COUNTIF('MS-Sang'!AM$6:AM$35,$D64)+COUNTIF('MS-Chieu'!AM$6:AM$35,$D64))&gt;0,AS$6&amp;" ("&amp;TEXT(COUNTIF('MS-Sang'!AM$6:AM$35,$D64)+COUNTIF('MS-Chieu'!AM$6:AM$35,$D64),"0")&amp;"), ","")</f>
        <v/>
      </c>
    </row>
    <row r="65" spans="1:45" s="231" customFormat="1" ht="31.5" x14ac:dyDescent="0.2">
      <c r="A65" s="245">
        <f t="shared" si="0"/>
        <v>58</v>
      </c>
      <c r="B65" s="246" t="str">
        <f>'MS1'!L59</f>
        <v>Dương Thị Xuân Hoài</v>
      </c>
      <c r="C65" s="246" t="str">
        <f>'MS1'!E59</f>
        <v>Tin</v>
      </c>
      <c r="D65" s="240" t="str">
        <f>'MS1'!B59</f>
        <v>Ti5</v>
      </c>
      <c r="E65" s="246" t="str">
        <f>'MS1'!N59</f>
        <v>11A9</v>
      </c>
      <c r="F65" s="247" t="str">
        <f t="shared" si="1"/>
        <v xml:space="preserve">11A9 (2), 11A10 (1), 12A4 (2), 12A6 (2), 12A7 (2), 12A8 (2), 12A9 (2), 12A10 (2), </v>
      </c>
      <c r="G65" s="248">
        <f>COUNTIF('MS-Sang'!$C$6:$AI$35,PCGD!$D65)+COUNTIF('MS-Chieu'!$C$6:$AI$35,PCGD!$D65)</f>
        <v>15</v>
      </c>
      <c r="H65" s="247" t="str">
        <f t="shared" si="2"/>
        <v xml:space="preserve">11A9 (2), 11A10 (1), 12A4 (2), 12A6 (2), 12A7 (2), 12A8 (2), 12A9 (2), 12A10 (2), </v>
      </c>
      <c r="I65" s="247" t="str">
        <f>IF((COUNTIF('MS-Sang'!C$6:C$35,$D65)+COUNTIF('MS-Chieu'!C$6:C$35,$D65))&gt;0,I$6&amp;" ("&amp;TEXT(COUNTIF('MS-Sang'!C$6:C$35,$D65)+COUNTIF('MS-Chieu'!C$6:C$35,$D65),"0")&amp;"), ","")</f>
        <v/>
      </c>
      <c r="J65" s="247" t="str">
        <f>IF((COUNTIF('MS-Sang'!D$6:D$35,$D65)+COUNTIF('MS-Chieu'!D$6:D$35,$D65))&gt;0,J$6&amp;" ("&amp;TEXT(COUNTIF('MS-Sang'!D$6:D$35,$D65)+COUNTIF('MS-Chieu'!D$6:D$35,$D65),"0")&amp;"), ","")</f>
        <v/>
      </c>
      <c r="K65" s="247" t="str">
        <f>IF((COUNTIF('MS-Sang'!E$6:E$35,$D65)+COUNTIF('MS-Chieu'!E$6:E$35,$D65))&gt;0,K$6&amp;" ("&amp;TEXT(COUNTIF('MS-Sang'!E$6:E$35,$D65)+COUNTIF('MS-Chieu'!E$6:E$35,$D65),"0")&amp;"), ","")</f>
        <v/>
      </c>
      <c r="L65" s="247" t="str">
        <f>IF((COUNTIF('MS-Sang'!F$6:F$35,$D65)+COUNTIF('MS-Chieu'!F$6:F$35,$D65))&gt;0,L$6&amp;" ("&amp;TEXT(COUNTIF('MS-Sang'!F$6:F$35,$D65)+COUNTIF('MS-Chieu'!F$6:F$35,$D65),"0")&amp;"), ","")</f>
        <v/>
      </c>
      <c r="M65" s="247" t="str">
        <f>IF((COUNTIF('MS-Sang'!G$6:G$35,$D65)+COUNTIF('MS-Chieu'!G$6:G$35,$D65))&gt;0,M$6&amp;" ("&amp;TEXT(COUNTIF('MS-Sang'!G$6:G$35,$D65)+COUNTIF('MS-Chieu'!G$6:G$35,$D65),"0")&amp;"), ","")</f>
        <v/>
      </c>
      <c r="N65" s="247" t="str">
        <f>IF((COUNTIF('MS-Sang'!H$6:H$35,$D65)+COUNTIF('MS-Chieu'!H$6:H$35,$D65))&gt;0,N$6&amp;" ("&amp;TEXT(COUNTIF('MS-Sang'!H$6:H$35,$D65)+COUNTIF('MS-Chieu'!H$6:H$35,$D65),"0")&amp;"), ","")</f>
        <v/>
      </c>
      <c r="O65" s="247" t="str">
        <f>IF((COUNTIF('MS-Sang'!I$6:I$35,$D65)+COUNTIF('MS-Chieu'!I$6:I$35,$D65))&gt;0,O$6&amp;" ("&amp;TEXT(COUNTIF('MS-Sang'!I$6:I$35,$D65)+COUNTIF('MS-Chieu'!I$6:I$35,$D65),"0")&amp;"), ","")</f>
        <v/>
      </c>
      <c r="P65" s="247" t="str">
        <f>IF((COUNTIF('MS-Sang'!J$6:J$35,$D65)+COUNTIF('MS-Chieu'!J$6:J$35,$D65))&gt;0,P$6&amp;" ("&amp;TEXT(COUNTIF('MS-Sang'!J$6:J$35,$D65)+COUNTIF('MS-Chieu'!J$6:J$35,$D65),"0")&amp;"), ","")</f>
        <v/>
      </c>
      <c r="Q65" s="247" t="str">
        <f>IF((COUNTIF('MS-Sang'!K$6:K$35,$D65)+COUNTIF('MS-Chieu'!K$6:K$35,$D65))&gt;0,Q$6&amp;" ("&amp;TEXT(COUNTIF('MS-Sang'!K$6:K$35,$D65)+COUNTIF('MS-Chieu'!K$6:K$35,$D65),"0")&amp;"), ","")</f>
        <v/>
      </c>
      <c r="R65" s="247" t="str">
        <f>IF((COUNTIF('MS-Sang'!L$6:L$35,$D65)+COUNTIF('MS-Chieu'!L$6:L$35,$D65))&gt;0,R$6&amp;" ("&amp;TEXT(COUNTIF('MS-Sang'!L$6:L$35,$D65)+COUNTIF('MS-Chieu'!L$6:L$35,$D65),"0")&amp;"), ","")</f>
        <v/>
      </c>
      <c r="S65" s="247" t="str">
        <f>IF((COUNTIF('MS-Sang'!M$6:M$35,$D65)+COUNTIF('MS-Chieu'!M$6:M$35,$D65))&gt;0,S$6&amp;" ("&amp;TEXT(COUNTIF('MS-Sang'!M$6:M$35,$D65)+COUNTIF('MS-Chieu'!M$6:M$35,$D65),"0")&amp;"), ","")</f>
        <v/>
      </c>
      <c r="T65" s="247" t="str">
        <f>IF((COUNTIF('MS-Sang'!N$6:N$35,$D65)+COUNTIF('MS-Chieu'!N$6:N$35,$D65))&gt;0,T$6&amp;" ("&amp;TEXT(COUNTIF('MS-Sang'!N$6:N$35,$D65)+COUNTIF('MS-Chieu'!N$6:N$35,$D65),"0")&amp;"), ","")</f>
        <v/>
      </c>
      <c r="U65" s="247" t="str">
        <f>IF((COUNTIF('MS-Sang'!O$6:O$35,$D65)+COUNTIF('MS-Chieu'!O$6:O$35,$D65))&gt;0,U$6&amp;" ("&amp;TEXT(COUNTIF('MS-Sang'!O$6:O$35,$D65)+COUNTIF('MS-Chieu'!O$6:O$35,$D65),"0")&amp;"), ","")</f>
        <v/>
      </c>
      <c r="V65" s="247" t="str">
        <f>IF((COUNTIF('MS-Sang'!P$6:P$35,$D65)+COUNTIF('MS-Chieu'!P$6:P$35,$D65))&gt;0,V$6&amp;" ("&amp;TEXT(COUNTIF('MS-Sang'!P$6:P$35,$D65)+COUNTIF('MS-Chieu'!P$6:P$35,$D65),"0")&amp;"), ","")</f>
        <v/>
      </c>
      <c r="W65" s="247" t="str">
        <f>IF((COUNTIF('MS-Sang'!Q$6:Q$35,$D65)+COUNTIF('MS-Chieu'!Q$6:Q$35,$D65))&gt;0,W$6&amp;" ("&amp;TEXT(COUNTIF('MS-Sang'!Q$6:Q$35,$D65)+COUNTIF('MS-Chieu'!Q$6:Q$35,$D65),"0")&amp;"), ","")</f>
        <v/>
      </c>
      <c r="X65" s="247" t="str">
        <f>IF((COUNTIF('MS-Sang'!R$6:R$35,$D65)+COUNTIF('MS-Chieu'!R$6:R$35,$D65))&gt;0,X$6&amp;" ("&amp;TEXT(COUNTIF('MS-Sang'!R$6:R$35,$D65)+COUNTIF('MS-Chieu'!R$6:R$35,$D65),"0")&amp;"), ","")</f>
        <v/>
      </c>
      <c r="Y65" s="247" t="str">
        <f>IF((COUNTIF('MS-Sang'!S$6:S$35,$D65)+COUNTIF('MS-Chieu'!S$6:S$35,$D65))&gt;0,Y$6&amp;" ("&amp;TEXT(COUNTIF('MS-Sang'!S$6:S$35,$D65)+COUNTIF('MS-Chieu'!S$6:S$35,$D65),"0")&amp;"), ","")</f>
        <v/>
      </c>
      <c r="Z65" s="247" t="str">
        <f>IF((COUNTIF('MS-Sang'!T$6:T$35,$D65)+COUNTIF('MS-Chieu'!T$6:T$35,$D65))&gt;0,Z$6&amp;" ("&amp;TEXT(COUNTIF('MS-Sang'!T$6:T$35,$D65)+COUNTIF('MS-Chieu'!T$6:T$35,$D65),"0")&amp;"), ","")</f>
        <v/>
      </c>
      <c r="AA65" s="247" t="str">
        <f>IF((COUNTIF('MS-Sang'!U$6:U$35,$D65)+COUNTIF('MS-Chieu'!U$6:U$35,$D65))&gt;0,AA$6&amp;" ("&amp;TEXT(COUNTIF('MS-Sang'!U$6:U$35,$D65)+COUNTIF('MS-Chieu'!U$6:U$35,$D65),"0")&amp;"), ","")</f>
        <v/>
      </c>
      <c r="AB65" s="247" t="str">
        <f>IF((COUNTIF('MS-Sang'!V$6:V$35,$D65)+COUNTIF('MS-Chieu'!V$6:V$35,$D65))&gt;0,AB$6&amp;" ("&amp;TEXT(COUNTIF('MS-Sang'!V$6:V$35,$D65)+COUNTIF('MS-Chieu'!V$6:V$35,$D65),"0")&amp;"), ","")</f>
        <v xml:space="preserve">11A9 (2), </v>
      </c>
      <c r="AC65" s="247" t="str">
        <f>IF((COUNTIF('MS-Sang'!W$6:W$35,$D65)+COUNTIF('MS-Chieu'!W$6:W$35,$D65))&gt;0,AC$6&amp;" ("&amp;TEXT(COUNTIF('MS-Sang'!W$6:W$35,$D65)+COUNTIF('MS-Chieu'!W$6:W$35,$D65),"0")&amp;"), ","")</f>
        <v xml:space="preserve">11A10 (1), </v>
      </c>
      <c r="AD65" s="247" t="str">
        <f>IF((COUNTIF('MS-Sang'!X$6:X$35,$D65)+COUNTIF('MS-Chieu'!X$6:X$35,$D65))&gt;0,AD$6&amp;" ("&amp;TEXT(COUNTIF('MS-Sang'!X$6:X$35,$D65)+COUNTIF('MS-Chieu'!X$6:X$35,$D65),"0")&amp;"), ","")</f>
        <v/>
      </c>
      <c r="AE65" s="247" t="str">
        <f>IF((COUNTIF('MS-Sang'!Y$6:Y$35,$D65)+COUNTIF('MS-Chieu'!Y$6:Y$35,$D65))&gt;0,AE$6&amp;" ("&amp;TEXT(COUNTIF('MS-Sang'!Y$6:Y$35,$D65)+COUNTIF('MS-Chieu'!Y$6:Y$35,$D65),"0")&amp;"), ","")</f>
        <v/>
      </c>
      <c r="AF65" s="247" t="str">
        <f>IF((COUNTIF('MS-Sang'!Z$6:Z$35,$D65)+COUNTIF('MS-Chieu'!Z$6:Z$35,$D65))&gt;0,AF$6&amp;" ("&amp;TEXT(COUNTIF('MS-Sang'!Z$6:Z$35,$D65)+COUNTIF('MS-Chieu'!Z$6:Z$35,$D65),"0")&amp;"), ","")</f>
        <v/>
      </c>
      <c r="AG65" s="247" t="str">
        <f>IF((COUNTIF('MS-Sang'!AA$6:AA$35,$D65)+COUNTIF('MS-Chieu'!AA$6:AA$35,$D65))&gt;0,AG$6&amp;" ("&amp;TEXT(COUNTIF('MS-Sang'!AA$6:AA$35,$D65)+COUNTIF('MS-Chieu'!AA$6:AA$35,$D65),"0")&amp;"), ","")</f>
        <v xml:space="preserve">12A4 (2), </v>
      </c>
      <c r="AH65" s="247" t="str">
        <f>IF((COUNTIF('MS-Sang'!AB$6:AB$35,$D65)+COUNTIF('MS-Chieu'!AB$6:AB$35,$D65))&gt;0,AH$6&amp;" ("&amp;TEXT(COUNTIF('MS-Sang'!AB$6:AB$35,$D65)+COUNTIF('MS-Chieu'!AB$6:AB$35,$D65),"0")&amp;"), ","")</f>
        <v/>
      </c>
      <c r="AI65" s="247" t="str">
        <f>IF((COUNTIF('MS-Sang'!AC$6:AC$35,$D65)+COUNTIF('MS-Chieu'!AC$6:AC$35,$D65))&gt;0,AI$6&amp;" ("&amp;TEXT(COUNTIF('MS-Sang'!AC$6:AC$35,$D65)+COUNTIF('MS-Chieu'!AC$6:AC$35,$D65),"0")&amp;"), ","")</f>
        <v xml:space="preserve">12A6 (2), </v>
      </c>
      <c r="AJ65" s="247" t="str">
        <f>IF((COUNTIF('MS-Sang'!AD$6:AD$35,$D65)+COUNTIF('MS-Chieu'!AD$6:AD$35,$D65))&gt;0,AJ$6&amp;" ("&amp;TEXT(COUNTIF('MS-Sang'!AD$6:AD$35,$D65)+COUNTIF('MS-Chieu'!AD$6:AD$35,$D65),"0")&amp;"), ","")</f>
        <v xml:space="preserve">12A7 (2), </v>
      </c>
      <c r="AK65" s="247" t="str">
        <f>IF((COUNTIF('MS-Sang'!AE$6:AE$35,$D65)+COUNTIF('MS-Chieu'!AE$6:AE$35,$D65))&gt;0,AK$6&amp;" ("&amp;TEXT(COUNTIF('MS-Sang'!AE$6:AE$35,$D65)+COUNTIF('MS-Chieu'!AE$6:AE$35,$D65),"0")&amp;"), ","")</f>
        <v xml:space="preserve">12A8 (2), </v>
      </c>
      <c r="AL65" s="247" t="str">
        <f>IF((COUNTIF('MS-Sang'!AF$6:AF$35,$D65)+COUNTIF('MS-Chieu'!AF$6:AF$35,$D65))&gt;0,AL$6&amp;" ("&amp;TEXT(COUNTIF('MS-Sang'!AF$6:AF$35,$D65)+COUNTIF('MS-Chieu'!AF$6:AF$35,$D65),"0")&amp;"), ","")</f>
        <v xml:space="preserve">12A9 (2), </v>
      </c>
      <c r="AM65" s="247" t="str">
        <f>IF((COUNTIF('MS-Sang'!AG$6:AG$35,$D65)+COUNTIF('MS-Chieu'!AG$6:AG$35,$D65))&gt;0,AM$6&amp;" ("&amp;TEXT(COUNTIF('MS-Sang'!AG$6:AG$35,$D65)+COUNTIF('MS-Chieu'!AG$6:AG$35,$D65),"0")&amp;"), ","")</f>
        <v xml:space="preserve">12A10 (2), </v>
      </c>
      <c r="AN65" s="247" t="str">
        <f>IF((COUNTIF('MS-Sang'!AH$6:AH$35,$D65)+COUNTIF('MS-Chieu'!AH$6:AH$35,$D65))&gt;0,AN$6&amp;" ("&amp;TEXT(COUNTIF('MS-Sang'!AH$6:AH$35,$D65)+COUNTIF('MS-Chieu'!AH$6:AH$35,$D65),"0")&amp;"), ","")</f>
        <v/>
      </c>
      <c r="AO65" s="247" t="str">
        <f>IF((COUNTIF('MS-Sang'!AI$6:AI$35,$D65)+COUNTIF('MS-Chieu'!AI$6:AI$35,$D65))&gt;0,AO$6&amp;" ("&amp;TEXT(COUNTIF('MS-Sang'!AI$6:AI$35,$D65)+COUNTIF('MS-Chieu'!AI$6:AI$35,$D65),"0")&amp;"), ","")</f>
        <v/>
      </c>
      <c r="AP65" s="247" t="str">
        <f>IF((COUNTIF('MS-Sang'!AJ$6:AJ$35,$D65)+COUNTIF('MS-Chieu'!AJ$6:AJ$35,$D65))&gt;0,AP$6&amp;" ("&amp;TEXT(COUNTIF('MS-Sang'!AJ$6:AJ$35,$D65)+COUNTIF('MS-Chieu'!AJ$6:AJ$35,$D65),"0")&amp;"), ","")</f>
        <v/>
      </c>
      <c r="AQ65" s="247" t="str">
        <f>IF((COUNTIF('MS-Sang'!AK$6:AK$35,$D65)+COUNTIF('MS-Chieu'!AK$6:AK$35,$D65))&gt;0,AQ$6&amp;" ("&amp;TEXT(COUNTIF('MS-Sang'!AK$6:AK$35,$D65)+COUNTIF('MS-Chieu'!AK$6:AK$35,$D65),"0")&amp;"), ","")</f>
        <v/>
      </c>
      <c r="AR65" s="247" t="str">
        <f>IF((COUNTIF('MS-Sang'!AL$6:AL$35,$D65)+COUNTIF('MS-Chieu'!AL$6:AL$35,$D65))&gt;0,AR$6&amp;" ("&amp;TEXT(COUNTIF('MS-Sang'!AL$6:AL$35,$D65)+COUNTIF('MS-Chieu'!AL$6:AL$35,$D65),"0")&amp;"), ","")</f>
        <v/>
      </c>
      <c r="AS65" s="247" t="str">
        <f>IF((COUNTIF('MS-Sang'!AM$6:AM$35,$D65)+COUNTIF('MS-Chieu'!AM$6:AM$35,$D65))&gt;0,AS$6&amp;" ("&amp;TEXT(COUNTIF('MS-Sang'!AM$6:AM$35,$D65)+COUNTIF('MS-Chieu'!AM$6:AM$35,$D65),"0")&amp;"), ","")</f>
        <v/>
      </c>
    </row>
    <row r="66" spans="1:45" s="231" customFormat="1" ht="18.75" x14ac:dyDescent="0.2">
      <c r="A66" s="245">
        <f t="shared" si="0"/>
        <v>59</v>
      </c>
      <c r="B66" s="246" t="str">
        <f>'MS1'!L60</f>
        <v>Trương Dư Hoài</v>
      </c>
      <c r="C66" s="246" t="str">
        <f>'MS1'!E60</f>
        <v>Văn</v>
      </c>
      <c r="D66" s="240" t="str">
        <f>'MS1'!B60</f>
        <v>V1</v>
      </c>
      <c r="E66" s="246" t="str">
        <f>'MS1'!N60</f>
        <v/>
      </c>
      <c r="F66" s="247" t="str">
        <f t="shared" si="1"/>
        <v xml:space="preserve">11A2 (1), 11A3 (1), </v>
      </c>
      <c r="G66" s="248">
        <f>COUNTIF('MS-Sang'!$C$6:$AI$35,PCGD!$D66)+COUNTIF('MS-Chieu'!$C$6:$AI$35,PCGD!$D66)</f>
        <v>2</v>
      </c>
      <c r="H66" s="247" t="str">
        <f t="shared" si="2"/>
        <v/>
      </c>
      <c r="I66" s="247" t="str">
        <f>IF((COUNTIF('MS-Sang'!C$6:C$35,$D66)+COUNTIF('MS-Chieu'!C$6:C$35,$D66))&gt;0,I$6&amp;" ("&amp;TEXT(COUNTIF('MS-Sang'!C$6:C$35,$D66)+COUNTIF('MS-Chieu'!C$6:C$35,$D66),"0")&amp;"), ","")</f>
        <v/>
      </c>
      <c r="J66" s="247" t="str">
        <f>IF((COUNTIF('MS-Sang'!D$6:D$35,$D66)+COUNTIF('MS-Chieu'!D$6:D$35,$D66))&gt;0,J$6&amp;" ("&amp;TEXT(COUNTIF('MS-Sang'!D$6:D$35,$D66)+COUNTIF('MS-Chieu'!D$6:D$35,$D66),"0")&amp;"), ","")</f>
        <v/>
      </c>
      <c r="K66" s="247" t="str">
        <f>IF((COUNTIF('MS-Sang'!E$6:E$35,$D66)+COUNTIF('MS-Chieu'!E$6:E$35,$D66))&gt;0,K$6&amp;" ("&amp;TEXT(COUNTIF('MS-Sang'!E$6:E$35,$D66)+COUNTIF('MS-Chieu'!E$6:E$35,$D66),"0")&amp;"), ","")</f>
        <v/>
      </c>
      <c r="L66" s="247" t="str">
        <f>IF((COUNTIF('MS-Sang'!F$6:F$35,$D66)+COUNTIF('MS-Chieu'!F$6:F$35,$D66))&gt;0,L$6&amp;" ("&amp;TEXT(COUNTIF('MS-Sang'!F$6:F$35,$D66)+COUNTIF('MS-Chieu'!F$6:F$35,$D66),"0")&amp;"), ","")</f>
        <v/>
      </c>
      <c r="M66" s="247" t="str">
        <f>IF((COUNTIF('MS-Sang'!G$6:G$35,$D66)+COUNTIF('MS-Chieu'!G$6:G$35,$D66))&gt;0,M$6&amp;" ("&amp;TEXT(COUNTIF('MS-Sang'!G$6:G$35,$D66)+COUNTIF('MS-Chieu'!G$6:G$35,$D66),"0")&amp;"), ","")</f>
        <v/>
      </c>
      <c r="N66" s="247" t="str">
        <f>IF((COUNTIF('MS-Sang'!H$6:H$35,$D66)+COUNTIF('MS-Chieu'!H$6:H$35,$D66))&gt;0,N$6&amp;" ("&amp;TEXT(COUNTIF('MS-Sang'!H$6:H$35,$D66)+COUNTIF('MS-Chieu'!H$6:H$35,$D66),"0")&amp;"), ","")</f>
        <v/>
      </c>
      <c r="O66" s="247" t="str">
        <f>IF((COUNTIF('MS-Sang'!I$6:I$35,$D66)+COUNTIF('MS-Chieu'!I$6:I$35,$D66))&gt;0,O$6&amp;" ("&amp;TEXT(COUNTIF('MS-Sang'!I$6:I$35,$D66)+COUNTIF('MS-Chieu'!I$6:I$35,$D66),"0")&amp;"), ","")</f>
        <v/>
      </c>
      <c r="P66" s="247" t="str">
        <f>IF((COUNTIF('MS-Sang'!J$6:J$35,$D66)+COUNTIF('MS-Chieu'!J$6:J$35,$D66))&gt;0,P$6&amp;" ("&amp;TEXT(COUNTIF('MS-Sang'!J$6:J$35,$D66)+COUNTIF('MS-Chieu'!J$6:J$35,$D66),"0")&amp;"), ","")</f>
        <v/>
      </c>
      <c r="Q66" s="247" t="str">
        <f>IF((COUNTIF('MS-Sang'!K$6:K$35,$D66)+COUNTIF('MS-Chieu'!K$6:K$35,$D66))&gt;0,Q$6&amp;" ("&amp;TEXT(COUNTIF('MS-Sang'!K$6:K$35,$D66)+COUNTIF('MS-Chieu'!K$6:K$35,$D66),"0")&amp;"), ","")</f>
        <v/>
      </c>
      <c r="R66" s="247" t="str">
        <f>IF((COUNTIF('MS-Sang'!L$6:L$35,$D66)+COUNTIF('MS-Chieu'!L$6:L$35,$D66))&gt;0,R$6&amp;" ("&amp;TEXT(COUNTIF('MS-Sang'!L$6:L$35,$D66)+COUNTIF('MS-Chieu'!L$6:L$35,$D66),"0")&amp;"), ","")</f>
        <v/>
      </c>
      <c r="S66" s="247" t="str">
        <f>IF((COUNTIF('MS-Sang'!M$6:M$35,$D66)+COUNTIF('MS-Chieu'!M$6:M$35,$D66))&gt;0,S$6&amp;" ("&amp;TEXT(COUNTIF('MS-Sang'!M$6:M$35,$D66)+COUNTIF('MS-Chieu'!M$6:M$35,$D66),"0")&amp;"), ","")</f>
        <v/>
      </c>
      <c r="T66" s="247" t="str">
        <f>IF((COUNTIF('MS-Sang'!N$6:N$35,$D66)+COUNTIF('MS-Chieu'!N$6:N$35,$D66))&gt;0,T$6&amp;" ("&amp;TEXT(COUNTIF('MS-Sang'!N$6:N$35,$D66)+COUNTIF('MS-Chieu'!N$6:N$35,$D66),"0")&amp;"), ","")</f>
        <v/>
      </c>
      <c r="U66" s="247" t="str">
        <f>IF((COUNTIF('MS-Sang'!O$6:O$35,$D66)+COUNTIF('MS-Chieu'!O$6:O$35,$D66))&gt;0,U$6&amp;" ("&amp;TEXT(COUNTIF('MS-Sang'!O$6:O$35,$D66)+COUNTIF('MS-Chieu'!O$6:O$35,$D66),"0")&amp;"), ","")</f>
        <v xml:space="preserve">11A2 (1), </v>
      </c>
      <c r="V66" s="247" t="str">
        <f>IF((COUNTIF('MS-Sang'!P$6:P$35,$D66)+COUNTIF('MS-Chieu'!P$6:P$35,$D66))&gt;0,V$6&amp;" ("&amp;TEXT(COUNTIF('MS-Sang'!P$6:P$35,$D66)+COUNTIF('MS-Chieu'!P$6:P$35,$D66),"0")&amp;"), ","")</f>
        <v xml:space="preserve">11A3 (1), </v>
      </c>
      <c r="W66" s="247" t="str">
        <f>IF((COUNTIF('MS-Sang'!Q$6:Q$35,$D66)+COUNTIF('MS-Chieu'!Q$6:Q$35,$D66))&gt;0,W$6&amp;" ("&amp;TEXT(COUNTIF('MS-Sang'!Q$6:Q$35,$D66)+COUNTIF('MS-Chieu'!Q$6:Q$35,$D66),"0")&amp;"), ","")</f>
        <v/>
      </c>
      <c r="X66" s="247" t="str">
        <f>IF((COUNTIF('MS-Sang'!R$6:R$35,$D66)+COUNTIF('MS-Chieu'!R$6:R$35,$D66))&gt;0,X$6&amp;" ("&amp;TEXT(COUNTIF('MS-Sang'!R$6:R$35,$D66)+COUNTIF('MS-Chieu'!R$6:R$35,$D66),"0")&amp;"), ","")</f>
        <v/>
      </c>
      <c r="Y66" s="247" t="str">
        <f>IF((COUNTIF('MS-Sang'!S$6:S$35,$D66)+COUNTIF('MS-Chieu'!S$6:S$35,$D66))&gt;0,Y$6&amp;" ("&amp;TEXT(COUNTIF('MS-Sang'!S$6:S$35,$D66)+COUNTIF('MS-Chieu'!S$6:S$35,$D66),"0")&amp;"), ","")</f>
        <v/>
      </c>
      <c r="Z66" s="247" t="str">
        <f>IF((COUNTIF('MS-Sang'!T$6:T$35,$D66)+COUNTIF('MS-Chieu'!T$6:T$35,$D66))&gt;0,Z$6&amp;" ("&amp;TEXT(COUNTIF('MS-Sang'!T$6:T$35,$D66)+COUNTIF('MS-Chieu'!T$6:T$35,$D66),"0")&amp;"), ","")</f>
        <v/>
      </c>
      <c r="AA66" s="247" t="str">
        <f>IF((COUNTIF('MS-Sang'!U$6:U$35,$D66)+COUNTIF('MS-Chieu'!U$6:U$35,$D66))&gt;0,AA$6&amp;" ("&amp;TEXT(COUNTIF('MS-Sang'!U$6:U$35,$D66)+COUNTIF('MS-Chieu'!U$6:U$35,$D66),"0")&amp;"), ","")</f>
        <v/>
      </c>
      <c r="AB66" s="247" t="str">
        <f>IF((COUNTIF('MS-Sang'!V$6:V$35,$D66)+COUNTIF('MS-Chieu'!V$6:V$35,$D66))&gt;0,AB$6&amp;" ("&amp;TEXT(COUNTIF('MS-Sang'!V$6:V$35,$D66)+COUNTIF('MS-Chieu'!V$6:V$35,$D66),"0")&amp;"), ","")</f>
        <v/>
      </c>
      <c r="AC66" s="247" t="str">
        <f>IF((COUNTIF('MS-Sang'!W$6:W$35,$D66)+COUNTIF('MS-Chieu'!W$6:W$35,$D66))&gt;0,AC$6&amp;" ("&amp;TEXT(COUNTIF('MS-Sang'!W$6:W$35,$D66)+COUNTIF('MS-Chieu'!W$6:W$35,$D66),"0")&amp;"), ","")</f>
        <v/>
      </c>
      <c r="AD66" s="247" t="str">
        <f>IF((COUNTIF('MS-Sang'!X$6:X$35,$D66)+COUNTIF('MS-Chieu'!X$6:X$35,$D66))&gt;0,AD$6&amp;" ("&amp;TEXT(COUNTIF('MS-Sang'!X$6:X$35,$D66)+COUNTIF('MS-Chieu'!X$6:X$35,$D66),"0")&amp;"), ","")</f>
        <v/>
      </c>
      <c r="AE66" s="247" t="str">
        <f>IF((COUNTIF('MS-Sang'!Y$6:Y$35,$D66)+COUNTIF('MS-Chieu'!Y$6:Y$35,$D66))&gt;0,AE$6&amp;" ("&amp;TEXT(COUNTIF('MS-Sang'!Y$6:Y$35,$D66)+COUNTIF('MS-Chieu'!Y$6:Y$35,$D66),"0")&amp;"), ","")</f>
        <v/>
      </c>
      <c r="AF66" s="247" t="str">
        <f>IF((COUNTIF('MS-Sang'!Z$6:Z$35,$D66)+COUNTIF('MS-Chieu'!Z$6:Z$35,$D66))&gt;0,AF$6&amp;" ("&amp;TEXT(COUNTIF('MS-Sang'!Z$6:Z$35,$D66)+COUNTIF('MS-Chieu'!Z$6:Z$35,$D66),"0")&amp;"), ","")</f>
        <v/>
      </c>
      <c r="AG66" s="247" t="str">
        <f>IF((COUNTIF('MS-Sang'!AA$6:AA$35,$D66)+COUNTIF('MS-Chieu'!AA$6:AA$35,$D66))&gt;0,AG$6&amp;" ("&amp;TEXT(COUNTIF('MS-Sang'!AA$6:AA$35,$D66)+COUNTIF('MS-Chieu'!AA$6:AA$35,$D66),"0")&amp;"), ","")</f>
        <v/>
      </c>
      <c r="AH66" s="247" t="str">
        <f>IF((COUNTIF('MS-Sang'!AB$6:AB$35,$D66)+COUNTIF('MS-Chieu'!AB$6:AB$35,$D66))&gt;0,AH$6&amp;" ("&amp;TEXT(COUNTIF('MS-Sang'!AB$6:AB$35,$D66)+COUNTIF('MS-Chieu'!AB$6:AB$35,$D66),"0")&amp;"), ","")</f>
        <v/>
      </c>
      <c r="AI66" s="247" t="str">
        <f>IF((COUNTIF('MS-Sang'!AC$6:AC$35,$D66)+COUNTIF('MS-Chieu'!AC$6:AC$35,$D66))&gt;0,AI$6&amp;" ("&amp;TEXT(COUNTIF('MS-Sang'!AC$6:AC$35,$D66)+COUNTIF('MS-Chieu'!AC$6:AC$35,$D66),"0")&amp;"), ","")</f>
        <v/>
      </c>
      <c r="AJ66" s="247" t="str">
        <f>IF((COUNTIF('MS-Sang'!AD$6:AD$35,$D66)+COUNTIF('MS-Chieu'!AD$6:AD$35,$D66))&gt;0,AJ$6&amp;" ("&amp;TEXT(COUNTIF('MS-Sang'!AD$6:AD$35,$D66)+COUNTIF('MS-Chieu'!AD$6:AD$35,$D66),"0")&amp;"), ","")</f>
        <v/>
      </c>
      <c r="AK66" s="247" t="str">
        <f>IF((COUNTIF('MS-Sang'!AE$6:AE$35,$D66)+COUNTIF('MS-Chieu'!AE$6:AE$35,$D66))&gt;0,AK$6&amp;" ("&amp;TEXT(COUNTIF('MS-Sang'!AE$6:AE$35,$D66)+COUNTIF('MS-Chieu'!AE$6:AE$35,$D66),"0")&amp;"), ","")</f>
        <v/>
      </c>
      <c r="AL66" s="247" t="str">
        <f>IF((COUNTIF('MS-Sang'!AF$6:AF$35,$D66)+COUNTIF('MS-Chieu'!AF$6:AF$35,$D66))&gt;0,AL$6&amp;" ("&amp;TEXT(COUNTIF('MS-Sang'!AF$6:AF$35,$D66)+COUNTIF('MS-Chieu'!AF$6:AF$35,$D66),"0")&amp;"), ","")</f>
        <v/>
      </c>
      <c r="AM66" s="247" t="str">
        <f>IF((COUNTIF('MS-Sang'!AG$6:AG$35,$D66)+COUNTIF('MS-Chieu'!AG$6:AG$35,$D66))&gt;0,AM$6&amp;" ("&amp;TEXT(COUNTIF('MS-Sang'!AG$6:AG$35,$D66)+COUNTIF('MS-Chieu'!AG$6:AG$35,$D66),"0")&amp;"), ","")</f>
        <v/>
      </c>
      <c r="AN66" s="247" t="str">
        <f>IF((COUNTIF('MS-Sang'!AH$6:AH$35,$D66)+COUNTIF('MS-Chieu'!AH$6:AH$35,$D66))&gt;0,AN$6&amp;" ("&amp;TEXT(COUNTIF('MS-Sang'!AH$6:AH$35,$D66)+COUNTIF('MS-Chieu'!AH$6:AH$35,$D66),"0")&amp;"), ","")</f>
        <v/>
      </c>
      <c r="AO66" s="247" t="str">
        <f>IF((COUNTIF('MS-Sang'!AI$6:AI$35,$D66)+COUNTIF('MS-Chieu'!AI$6:AI$35,$D66))&gt;0,AO$6&amp;" ("&amp;TEXT(COUNTIF('MS-Sang'!AI$6:AI$35,$D66)+COUNTIF('MS-Chieu'!AI$6:AI$35,$D66),"0")&amp;"), ","")</f>
        <v/>
      </c>
      <c r="AP66" s="247" t="str">
        <f>IF((COUNTIF('MS-Sang'!AJ$6:AJ$35,$D66)+COUNTIF('MS-Chieu'!AJ$6:AJ$35,$D66))&gt;0,AP$6&amp;" ("&amp;TEXT(COUNTIF('MS-Sang'!AJ$6:AJ$35,$D66)+COUNTIF('MS-Chieu'!AJ$6:AJ$35,$D66),"0")&amp;"), ","")</f>
        <v/>
      </c>
      <c r="AQ66" s="247" t="str">
        <f>IF((COUNTIF('MS-Sang'!AK$6:AK$35,$D66)+COUNTIF('MS-Chieu'!AK$6:AK$35,$D66))&gt;0,AQ$6&amp;" ("&amp;TEXT(COUNTIF('MS-Sang'!AK$6:AK$35,$D66)+COUNTIF('MS-Chieu'!AK$6:AK$35,$D66),"0")&amp;"), ","")</f>
        <v/>
      </c>
      <c r="AR66" s="247" t="str">
        <f>IF((COUNTIF('MS-Sang'!AL$6:AL$35,$D66)+COUNTIF('MS-Chieu'!AL$6:AL$35,$D66))&gt;0,AR$6&amp;" ("&amp;TEXT(COUNTIF('MS-Sang'!AL$6:AL$35,$D66)+COUNTIF('MS-Chieu'!AL$6:AL$35,$D66),"0")&amp;"), ","")</f>
        <v/>
      </c>
      <c r="AS66" s="247" t="str">
        <f>IF((COUNTIF('MS-Sang'!AM$6:AM$35,$D66)+COUNTIF('MS-Chieu'!AM$6:AM$35,$D66))&gt;0,AS$6&amp;" ("&amp;TEXT(COUNTIF('MS-Sang'!AM$6:AM$35,$D66)+COUNTIF('MS-Chieu'!AM$6:AM$35,$D66),"0")&amp;"), ","")</f>
        <v/>
      </c>
    </row>
    <row r="67" spans="1:45" s="231" customFormat="1" ht="18.75" x14ac:dyDescent="0.2">
      <c r="A67" s="245">
        <f t="shared" si="0"/>
        <v>60</v>
      </c>
      <c r="B67" s="246" t="str">
        <f>'MS1'!L61</f>
        <v>Nguyễn Hữu Sơn</v>
      </c>
      <c r="C67" s="246" t="str">
        <f>'MS1'!E61</f>
        <v>Văn</v>
      </c>
      <c r="D67" s="240" t="str">
        <f>'MS1'!B61</f>
        <v>V10</v>
      </c>
      <c r="E67" s="246" t="str">
        <f>'MS1'!N61</f>
        <v/>
      </c>
      <c r="F67" s="247" t="str">
        <f t="shared" si="1"/>
        <v xml:space="preserve">11A7 (1), 11A10 (1), </v>
      </c>
      <c r="G67" s="248">
        <f>COUNTIF('MS-Sang'!$C$6:$AI$35,PCGD!$D67)+COUNTIF('MS-Chieu'!$C$6:$AI$35,PCGD!$D67)</f>
        <v>2</v>
      </c>
      <c r="H67" s="247" t="str">
        <f t="shared" si="2"/>
        <v xml:space="preserve">11A7 (1), 11A10 (1), </v>
      </c>
      <c r="I67" s="247" t="str">
        <f>IF((COUNTIF('MS-Sang'!C$6:C$35,$D67)+COUNTIF('MS-Chieu'!C$6:C$35,$D67))&gt;0,I$6&amp;" ("&amp;TEXT(COUNTIF('MS-Sang'!C$6:C$35,$D67)+COUNTIF('MS-Chieu'!C$6:C$35,$D67),"0")&amp;"), ","")</f>
        <v/>
      </c>
      <c r="J67" s="247" t="str">
        <f>IF((COUNTIF('MS-Sang'!D$6:D$35,$D67)+COUNTIF('MS-Chieu'!D$6:D$35,$D67))&gt;0,J$6&amp;" ("&amp;TEXT(COUNTIF('MS-Sang'!D$6:D$35,$D67)+COUNTIF('MS-Chieu'!D$6:D$35,$D67),"0")&amp;"), ","")</f>
        <v/>
      </c>
      <c r="K67" s="247" t="str">
        <f>IF((COUNTIF('MS-Sang'!E$6:E$35,$D67)+COUNTIF('MS-Chieu'!E$6:E$35,$D67))&gt;0,K$6&amp;" ("&amp;TEXT(COUNTIF('MS-Sang'!E$6:E$35,$D67)+COUNTIF('MS-Chieu'!E$6:E$35,$D67),"0")&amp;"), ","")</f>
        <v/>
      </c>
      <c r="L67" s="247" t="str">
        <f>IF((COUNTIF('MS-Sang'!F$6:F$35,$D67)+COUNTIF('MS-Chieu'!F$6:F$35,$D67))&gt;0,L$6&amp;" ("&amp;TEXT(COUNTIF('MS-Sang'!F$6:F$35,$D67)+COUNTIF('MS-Chieu'!F$6:F$35,$D67),"0")&amp;"), ","")</f>
        <v/>
      </c>
      <c r="M67" s="247" t="str">
        <f>IF((COUNTIF('MS-Sang'!G$6:G$35,$D67)+COUNTIF('MS-Chieu'!G$6:G$35,$D67))&gt;0,M$6&amp;" ("&amp;TEXT(COUNTIF('MS-Sang'!G$6:G$35,$D67)+COUNTIF('MS-Chieu'!G$6:G$35,$D67),"0")&amp;"), ","")</f>
        <v/>
      </c>
      <c r="N67" s="247" t="str">
        <f>IF((COUNTIF('MS-Sang'!H$6:H$35,$D67)+COUNTIF('MS-Chieu'!H$6:H$35,$D67))&gt;0,N$6&amp;" ("&amp;TEXT(COUNTIF('MS-Sang'!H$6:H$35,$D67)+COUNTIF('MS-Chieu'!H$6:H$35,$D67),"0")&amp;"), ","")</f>
        <v/>
      </c>
      <c r="O67" s="247" t="str">
        <f>IF((COUNTIF('MS-Sang'!I$6:I$35,$D67)+COUNTIF('MS-Chieu'!I$6:I$35,$D67))&gt;0,O$6&amp;" ("&amp;TEXT(COUNTIF('MS-Sang'!I$6:I$35,$D67)+COUNTIF('MS-Chieu'!I$6:I$35,$D67),"0")&amp;"), ","")</f>
        <v/>
      </c>
      <c r="P67" s="247" t="str">
        <f>IF((COUNTIF('MS-Sang'!J$6:J$35,$D67)+COUNTIF('MS-Chieu'!J$6:J$35,$D67))&gt;0,P$6&amp;" ("&amp;TEXT(COUNTIF('MS-Sang'!J$6:J$35,$D67)+COUNTIF('MS-Chieu'!J$6:J$35,$D67),"0")&amp;"), ","")</f>
        <v/>
      </c>
      <c r="Q67" s="247" t="str">
        <f>IF((COUNTIF('MS-Sang'!K$6:K$35,$D67)+COUNTIF('MS-Chieu'!K$6:K$35,$D67))&gt;0,Q$6&amp;" ("&amp;TEXT(COUNTIF('MS-Sang'!K$6:K$35,$D67)+COUNTIF('MS-Chieu'!K$6:K$35,$D67),"0")&amp;"), ","")</f>
        <v/>
      </c>
      <c r="R67" s="247" t="str">
        <f>IF((COUNTIF('MS-Sang'!L$6:L$35,$D67)+COUNTIF('MS-Chieu'!L$6:L$35,$D67))&gt;0,R$6&amp;" ("&amp;TEXT(COUNTIF('MS-Sang'!L$6:L$35,$D67)+COUNTIF('MS-Chieu'!L$6:L$35,$D67),"0")&amp;"), ","")</f>
        <v/>
      </c>
      <c r="S67" s="247" t="str">
        <f>IF((COUNTIF('MS-Sang'!M$6:M$35,$D67)+COUNTIF('MS-Chieu'!M$6:M$35,$D67))&gt;0,S$6&amp;" ("&amp;TEXT(COUNTIF('MS-Sang'!M$6:M$35,$D67)+COUNTIF('MS-Chieu'!M$6:M$35,$D67),"0")&amp;"), ","")</f>
        <v/>
      </c>
      <c r="T67" s="247" t="str">
        <f>IF((COUNTIF('MS-Sang'!N$6:N$35,$D67)+COUNTIF('MS-Chieu'!N$6:N$35,$D67))&gt;0,T$6&amp;" ("&amp;TEXT(COUNTIF('MS-Sang'!N$6:N$35,$D67)+COUNTIF('MS-Chieu'!N$6:N$35,$D67),"0")&amp;"), ","")</f>
        <v/>
      </c>
      <c r="U67" s="247" t="str">
        <f>IF((COUNTIF('MS-Sang'!O$6:O$35,$D67)+COUNTIF('MS-Chieu'!O$6:O$35,$D67))&gt;0,U$6&amp;" ("&amp;TEXT(COUNTIF('MS-Sang'!O$6:O$35,$D67)+COUNTIF('MS-Chieu'!O$6:O$35,$D67),"0")&amp;"), ","")</f>
        <v/>
      </c>
      <c r="V67" s="247" t="str">
        <f>IF((COUNTIF('MS-Sang'!P$6:P$35,$D67)+COUNTIF('MS-Chieu'!P$6:P$35,$D67))&gt;0,V$6&amp;" ("&amp;TEXT(COUNTIF('MS-Sang'!P$6:P$35,$D67)+COUNTIF('MS-Chieu'!P$6:P$35,$D67),"0")&amp;"), ","")</f>
        <v/>
      </c>
      <c r="W67" s="247" t="str">
        <f>IF((COUNTIF('MS-Sang'!Q$6:Q$35,$D67)+COUNTIF('MS-Chieu'!Q$6:Q$35,$D67))&gt;0,W$6&amp;" ("&amp;TEXT(COUNTIF('MS-Sang'!Q$6:Q$35,$D67)+COUNTIF('MS-Chieu'!Q$6:Q$35,$D67),"0")&amp;"), ","")</f>
        <v/>
      </c>
      <c r="X67" s="247" t="str">
        <f>IF((COUNTIF('MS-Sang'!R$6:R$35,$D67)+COUNTIF('MS-Chieu'!R$6:R$35,$D67))&gt;0,X$6&amp;" ("&amp;TEXT(COUNTIF('MS-Sang'!R$6:R$35,$D67)+COUNTIF('MS-Chieu'!R$6:R$35,$D67),"0")&amp;"), ","")</f>
        <v/>
      </c>
      <c r="Y67" s="247" t="str">
        <f>IF((COUNTIF('MS-Sang'!S$6:S$35,$D67)+COUNTIF('MS-Chieu'!S$6:S$35,$D67))&gt;0,Y$6&amp;" ("&amp;TEXT(COUNTIF('MS-Sang'!S$6:S$35,$D67)+COUNTIF('MS-Chieu'!S$6:S$35,$D67),"0")&amp;"), ","")</f>
        <v/>
      </c>
      <c r="Z67" s="247" t="str">
        <f>IF((COUNTIF('MS-Sang'!T$6:T$35,$D67)+COUNTIF('MS-Chieu'!T$6:T$35,$D67))&gt;0,Z$6&amp;" ("&amp;TEXT(COUNTIF('MS-Sang'!T$6:T$35,$D67)+COUNTIF('MS-Chieu'!T$6:T$35,$D67),"0")&amp;"), ","")</f>
        <v xml:space="preserve">11A7 (1), </v>
      </c>
      <c r="AA67" s="247" t="str">
        <f>IF((COUNTIF('MS-Sang'!U$6:U$35,$D67)+COUNTIF('MS-Chieu'!U$6:U$35,$D67))&gt;0,AA$6&amp;" ("&amp;TEXT(COUNTIF('MS-Sang'!U$6:U$35,$D67)+COUNTIF('MS-Chieu'!U$6:U$35,$D67),"0")&amp;"), ","")</f>
        <v/>
      </c>
      <c r="AB67" s="247" t="str">
        <f>IF((COUNTIF('MS-Sang'!V$6:V$35,$D67)+COUNTIF('MS-Chieu'!V$6:V$35,$D67))&gt;0,AB$6&amp;" ("&amp;TEXT(COUNTIF('MS-Sang'!V$6:V$35,$D67)+COUNTIF('MS-Chieu'!V$6:V$35,$D67),"0")&amp;"), ","")</f>
        <v/>
      </c>
      <c r="AC67" s="247" t="str">
        <f>IF((COUNTIF('MS-Sang'!W$6:W$35,$D67)+COUNTIF('MS-Chieu'!W$6:W$35,$D67))&gt;0,AC$6&amp;" ("&amp;TEXT(COUNTIF('MS-Sang'!W$6:W$35,$D67)+COUNTIF('MS-Chieu'!W$6:W$35,$D67),"0")&amp;"), ","")</f>
        <v xml:space="preserve">11A10 (1), </v>
      </c>
      <c r="AD67" s="247" t="str">
        <f>IF((COUNTIF('MS-Sang'!X$6:X$35,$D67)+COUNTIF('MS-Chieu'!X$6:X$35,$D67))&gt;0,AD$6&amp;" ("&amp;TEXT(COUNTIF('MS-Sang'!X$6:X$35,$D67)+COUNTIF('MS-Chieu'!X$6:X$35,$D67),"0")&amp;"), ","")</f>
        <v/>
      </c>
      <c r="AE67" s="247" t="str">
        <f>IF((COUNTIF('MS-Sang'!Y$6:Y$35,$D67)+COUNTIF('MS-Chieu'!Y$6:Y$35,$D67))&gt;0,AE$6&amp;" ("&amp;TEXT(COUNTIF('MS-Sang'!Y$6:Y$35,$D67)+COUNTIF('MS-Chieu'!Y$6:Y$35,$D67),"0")&amp;"), ","")</f>
        <v/>
      </c>
      <c r="AF67" s="247" t="str">
        <f>IF((COUNTIF('MS-Sang'!Z$6:Z$35,$D67)+COUNTIF('MS-Chieu'!Z$6:Z$35,$D67))&gt;0,AF$6&amp;" ("&amp;TEXT(COUNTIF('MS-Sang'!Z$6:Z$35,$D67)+COUNTIF('MS-Chieu'!Z$6:Z$35,$D67),"0")&amp;"), ","")</f>
        <v/>
      </c>
      <c r="AG67" s="247" t="str">
        <f>IF((COUNTIF('MS-Sang'!AA$6:AA$35,$D67)+COUNTIF('MS-Chieu'!AA$6:AA$35,$D67))&gt;0,AG$6&amp;" ("&amp;TEXT(COUNTIF('MS-Sang'!AA$6:AA$35,$D67)+COUNTIF('MS-Chieu'!AA$6:AA$35,$D67),"0")&amp;"), ","")</f>
        <v/>
      </c>
      <c r="AH67" s="247" t="str">
        <f>IF((COUNTIF('MS-Sang'!AB$6:AB$35,$D67)+COUNTIF('MS-Chieu'!AB$6:AB$35,$D67))&gt;0,AH$6&amp;" ("&amp;TEXT(COUNTIF('MS-Sang'!AB$6:AB$35,$D67)+COUNTIF('MS-Chieu'!AB$6:AB$35,$D67),"0")&amp;"), ","")</f>
        <v/>
      </c>
      <c r="AI67" s="247" t="str">
        <f>IF((COUNTIF('MS-Sang'!AC$6:AC$35,$D67)+COUNTIF('MS-Chieu'!AC$6:AC$35,$D67))&gt;0,AI$6&amp;" ("&amp;TEXT(COUNTIF('MS-Sang'!AC$6:AC$35,$D67)+COUNTIF('MS-Chieu'!AC$6:AC$35,$D67),"0")&amp;"), ","")</f>
        <v/>
      </c>
      <c r="AJ67" s="247" t="str">
        <f>IF((COUNTIF('MS-Sang'!AD$6:AD$35,$D67)+COUNTIF('MS-Chieu'!AD$6:AD$35,$D67))&gt;0,AJ$6&amp;" ("&amp;TEXT(COUNTIF('MS-Sang'!AD$6:AD$35,$D67)+COUNTIF('MS-Chieu'!AD$6:AD$35,$D67),"0")&amp;"), ","")</f>
        <v/>
      </c>
      <c r="AK67" s="247" t="str">
        <f>IF((COUNTIF('MS-Sang'!AE$6:AE$35,$D67)+COUNTIF('MS-Chieu'!AE$6:AE$35,$D67))&gt;0,AK$6&amp;" ("&amp;TEXT(COUNTIF('MS-Sang'!AE$6:AE$35,$D67)+COUNTIF('MS-Chieu'!AE$6:AE$35,$D67),"0")&amp;"), ","")</f>
        <v/>
      </c>
      <c r="AL67" s="247" t="str">
        <f>IF((COUNTIF('MS-Sang'!AF$6:AF$35,$D67)+COUNTIF('MS-Chieu'!AF$6:AF$35,$D67))&gt;0,AL$6&amp;" ("&amp;TEXT(COUNTIF('MS-Sang'!AF$6:AF$35,$D67)+COUNTIF('MS-Chieu'!AF$6:AF$35,$D67),"0")&amp;"), ","")</f>
        <v/>
      </c>
      <c r="AM67" s="247" t="str">
        <f>IF((COUNTIF('MS-Sang'!AG$6:AG$35,$D67)+COUNTIF('MS-Chieu'!AG$6:AG$35,$D67))&gt;0,AM$6&amp;" ("&amp;TEXT(COUNTIF('MS-Sang'!AG$6:AG$35,$D67)+COUNTIF('MS-Chieu'!AG$6:AG$35,$D67),"0")&amp;"), ","")</f>
        <v/>
      </c>
      <c r="AN67" s="247" t="str">
        <f>IF((COUNTIF('MS-Sang'!AH$6:AH$35,$D67)+COUNTIF('MS-Chieu'!AH$6:AH$35,$D67))&gt;0,AN$6&amp;" ("&amp;TEXT(COUNTIF('MS-Sang'!AH$6:AH$35,$D67)+COUNTIF('MS-Chieu'!AH$6:AH$35,$D67),"0")&amp;"), ","")</f>
        <v/>
      </c>
      <c r="AO67" s="247" t="str">
        <f>IF((COUNTIF('MS-Sang'!AI$6:AI$35,$D67)+COUNTIF('MS-Chieu'!AI$6:AI$35,$D67))&gt;0,AO$6&amp;" ("&amp;TEXT(COUNTIF('MS-Sang'!AI$6:AI$35,$D67)+COUNTIF('MS-Chieu'!AI$6:AI$35,$D67),"0")&amp;"), ","")</f>
        <v/>
      </c>
      <c r="AP67" s="247" t="str">
        <f>IF((COUNTIF('MS-Sang'!AJ$6:AJ$35,$D67)+COUNTIF('MS-Chieu'!AJ$6:AJ$35,$D67))&gt;0,AP$6&amp;" ("&amp;TEXT(COUNTIF('MS-Sang'!AJ$6:AJ$35,$D67)+COUNTIF('MS-Chieu'!AJ$6:AJ$35,$D67),"0")&amp;"), ","")</f>
        <v/>
      </c>
      <c r="AQ67" s="247" t="str">
        <f>IF((COUNTIF('MS-Sang'!AK$6:AK$35,$D67)+COUNTIF('MS-Chieu'!AK$6:AK$35,$D67))&gt;0,AQ$6&amp;" ("&amp;TEXT(COUNTIF('MS-Sang'!AK$6:AK$35,$D67)+COUNTIF('MS-Chieu'!AK$6:AK$35,$D67),"0")&amp;"), ","")</f>
        <v/>
      </c>
      <c r="AR67" s="247" t="str">
        <f>IF((COUNTIF('MS-Sang'!AL$6:AL$35,$D67)+COUNTIF('MS-Chieu'!AL$6:AL$35,$D67))&gt;0,AR$6&amp;" ("&amp;TEXT(COUNTIF('MS-Sang'!AL$6:AL$35,$D67)+COUNTIF('MS-Chieu'!AL$6:AL$35,$D67),"0")&amp;"), ","")</f>
        <v/>
      </c>
      <c r="AS67" s="247" t="str">
        <f>IF((COUNTIF('MS-Sang'!AM$6:AM$35,$D67)+COUNTIF('MS-Chieu'!AM$6:AM$35,$D67))&gt;0,AS$6&amp;" ("&amp;TEXT(COUNTIF('MS-Sang'!AM$6:AM$35,$D67)+COUNTIF('MS-Chieu'!AM$6:AM$35,$D67),"0")&amp;"), ","")</f>
        <v/>
      </c>
    </row>
    <row r="68" spans="1:45" s="231" customFormat="1" ht="18.75" x14ac:dyDescent="0.2">
      <c r="A68" s="245">
        <f t="shared" si="0"/>
        <v>61</v>
      </c>
      <c r="B68" s="246" t="str">
        <f>'MS1'!L62</f>
        <v>Bùi Thị  Diệu</v>
      </c>
      <c r="C68" s="246" t="str">
        <f>'MS1'!E62</f>
        <v>Văn</v>
      </c>
      <c r="D68" s="240" t="str">
        <f>'MS1'!B62</f>
        <v>V11</v>
      </c>
      <c r="E68" s="246" t="str">
        <f>'MS1'!N62</f>
        <v>12A6</v>
      </c>
      <c r="F68" s="247" t="str">
        <f t="shared" si="1"/>
        <v xml:space="preserve">11A9 (5), 12A4 (3), 12A6 (5), </v>
      </c>
      <c r="G68" s="248">
        <f>COUNTIF('MS-Sang'!$C$6:$AI$35,PCGD!$D68)+COUNTIF('MS-Chieu'!$C$6:$AI$35,PCGD!$D68)</f>
        <v>13</v>
      </c>
      <c r="H68" s="247" t="str">
        <f t="shared" si="2"/>
        <v xml:space="preserve">11A9 (5), 12A4 (3), 12A6 (5), </v>
      </c>
      <c r="I68" s="247" t="str">
        <f>IF((COUNTIF('MS-Sang'!C$6:C$35,$D68)+COUNTIF('MS-Chieu'!C$6:C$35,$D68))&gt;0,I$6&amp;" ("&amp;TEXT(COUNTIF('MS-Sang'!C$6:C$35,$D68)+COUNTIF('MS-Chieu'!C$6:C$35,$D68),"0")&amp;"), ","")</f>
        <v/>
      </c>
      <c r="J68" s="247" t="str">
        <f>IF((COUNTIF('MS-Sang'!D$6:D$35,$D68)+COUNTIF('MS-Chieu'!D$6:D$35,$D68))&gt;0,J$6&amp;" ("&amp;TEXT(COUNTIF('MS-Sang'!D$6:D$35,$D68)+COUNTIF('MS-Chieu'!D$6:D$35,$D68),"0")&amp;"), ","")</f>
        <v/>
      </c>
      <c r="K68" s="247" t="str">
        <f>IF((COUNTIF('MS-Sang'!E$6:E$35,$D68)+COUNTIF('MS-Chieu'!E$6:E$35,$D68))&gt;0,K$6&amp;" ("&amp;TEXT(COUNTIF('MS-Sang'!E$6:E$35,$D68)+COUNTIF('MS-Chieu'!E$6:E$35,$D68),"0")&amp;"), ","")</f>
        <v/>
      </c>
      <c r="L68" s="247" t="str">
        <f>IF((COUNTIF('MS-Sang'!F$6:F$35,$D68)+COUNTIF('MS-Chieu'!F$6:F$35,$D68))&gt;0,L$6&amp;" ("&amp;TEXT(COUNTIF('MS-Sang'!F$6:F$35,$D68)+COUNTIF('MS-Chieu'!F$6:F$35,$D68),"0")&amp;"), ","")</f>
        <v/>
      </c>
      <c r="M68" s="247" t="str">
        <f>IF((COUNTIF('MS-Sang'!G$6:G$35,$D68)+COUNTIF('MS-Chieu'!G$6:G$35,$D68))&gt;0,M$6&amp;" ("&amp;TEXT(COUNTIF('MS-Sang'!G$6:G$35,$D68)+COUNTIF('MS-Chieu'!G$6:G$35,$D68),"0")&amp;"), ","")</f>
        <v/>
      </c>
      <c r="N68" s="247" t="str">
        <f>IF((COUNTIF('MS-Sang'!H$6:H$35,$D68)+COUNTIF('MS-Chieu'!H$6:H$35,$D68))&gt;0,N$6&amp;" ("&amp;TEXT(COUNTIF('MS-Sang'!H$6:H$35,$D68)+COUNTIF('MS-Chieu'!H$6:H$35,$D68),"0")&amp;"), ","")</f>
        <v/>
      </c>
      <c r="O68" s="247" t="str">
        <f>IF((COUNTIF('MS-Sang'!I$6:I$35,$D68)+COUNTIF('MS-Chieu'!I$6:I$35,$D68))&gt;0,O$6&amp;" ("&amp;TEXT(COUNTIF('MS-Sang'!I$6:I$35,$D68)+COUNTIF('MS-Chieu'!I$6:I$35,$D68),"0")&amp;"), ","")</f>
        <v/>
      </c>
      <c r="P68" s="247" t="str">
        <f>IF((COUNTIF('MS-Sang'!J$6:J$35,$D68)+COUNTIF('MS-Chieu'!J$6:J$35,$D68))&gt;0,P$6&amp;" ("&amp;TEXT(COUNTIF('MS-Sang'!J$6:J$35,$D68)+COUNTIF('MS-Chieu'!J$6:J$35,$D68),"0")&amp;"), ","")</f>
        <v/>
      </c>
      <c r="Q68" s="247" t="str">
        <f>IF((COUNTIF('MS-Sang'!K$6:K$35,$D68)+COUNTIF('MS-Chieu'!K$6:K$35,$D68))&gt;0,Q$6&amp;" ("&amp;TEXT(COUNTIF('MS-Sang'!K$6:K$35,$D68)+COUNTIF('MS-Chieu'!K$6:K$35,$D68),"0")&amp;"), ","")</f>
        <v/>
      </c>
      <c r="R68" s="247" t="str">
        <f>IF((COUNTIF('MS-Sang'!L$6:L$35,$D68)+COUNTIF('MS-Chieu'!L$6:L$35,$D68))&gt;0,R$6&amp;" ("&amp;TEXT(COUNTIF('MS-Sang'!L$6:L$35,$D68)+COUNTIF('MS-Chieu'!L$6:L$35,$D68),"0")&amp;"), ","")</f>
        <v/>
      </c>
      <c r="S68" s="247" t="str">
        <f>IF((COUNTIF('MS-Sang'!M$6:M$35,$D68)+COUNTIF('MS-Chieu'!M$6:M$35,$D68))&gt;0,S$6&amp;" ("&amp;TEXT(COUNTIF('MS-Sang'!M$6:M$35,$D68)+COUNTIF('MS-Chieu'!M$6:M$35,$D68),"0")&amp;"), ","")</f>
        <v/>
      </c>
      <c r="T68" s="247" t="str">
        <f>IF((COUNTIF('MS-Sang'!N$6:N$35,$D68)+COUNTIF('MS-Chieu'!N$6:N$35,$D68))&gt;0,T$6&amp;" ("&amp;TEXT(COUNTIF('MS-Sang'!N$6:N$35,$D68)+COUNTIF('MS-Chieu'!N$6:N$35,$D68),"0")&amp;"), ","")</f>
        <v/>
      </c>
      <c r="U68" s="247" t="str">
        <f>IF((COUNTIF('MS-Sang'!O$6:O$35,$D68)+COUNTIF('MS-Chieu'!O$6:O$35,$D68))&gt;0,U$6&amp;" ("&amp;TEXT(COUNTIF('MS-Sang'!O$6:O$35,$D68)+COUNTIF('MS-Chieu'!O$6:O$35,$D68),"0")&amp;"), ","")</f>
        <v/>
      </c>
      <c r="V68" s="247" t="str">
        <f>IF((COUNTIF('MS-Sang'!P$6:P$35,$D68)+COUNTIF('MS-Chieu'!P$6:P$35,$D68))&gt;0,V$6&amp;" ("&amp;TEXT(COUNTIF('MS-Sang'!P$6:P$35,$D68)+COUNTIF('MS-Chieu'!P$6:P$35,$D68),"0")&amp;"), ","")</f>
        <v/>
      </c>
      <c r="W68" s="247" t="str">
        <f>IF((COUNTIF('MS-Sang'!Q$6:Q$35,$D68)+COUNTIF('MS-Chieu'!Q$6:Q$35,$D68))&gt;0,W$6&amp;" ("&amp;TEXT(COUNTIF('MS-Sang'!Q$6:Q$35,$D68)+COUNTIF('MS-Chieu'!Q$6:Q$35,$D68),"0")&amp;"), ","")</f>
        <v/>
      </c>
      <c r="X68" s="247" t="str">
        <f>IF((COUNTIF('MS-Sang'!R$6:R$35,$D68)+COUNTIF('MS-Chieu'!R$6:R$35,$D68))&gt;0,X$6&amp;" ("&amp;TEXT(COUNTIF('MS-Sang'!R$6:R$35,$D68)+COUNTIF('MS-Chieu'!R$6:R$35,$D68),"0")&amp;"), ","")</f>
        <v/>
      </c>
      <c r="Y68" s="247" t="str">
        <f>IF((COUNTIF('MS-Sang'!S$6:S$35,$D68)+COUNTIF('MS-Chieu'!S$6:S$35,$D68))&gt;0,Y$6&amp;" ("&amp;TEXT(COUNTIF('MS-Sang'!S$6:S$35,$D68)+COUNTIF('MS-Chieu'!S$6:S$35,$D68),"0")&amp;"), ","")</f>
        <v/>
      </c>
      <c r="Z68" s="247" t="str">
        <f>IF((COUNTIF('MS-Sang'!T$6:T$35,$D68)+COUNTIF('MS-Chieu'!T$6:T$35,$D68))&gt;0,Z$6&amp;" ("&amp;TEXT(COUNTIF('MS-Sang'!T$6:T$35,$D68)+COUNTIF('MS-Chieu'!T$6:T$35,$D68),"0")&amp;"), ","")</f>
        <v/>
      </c>
      <c r="AA68" s="247" t="str">
        <f>IF((COUNTIF('MS-Sang'!U$6:U$35,$D68)+COUNTIF('MS-Chieu'!U$6:U$35,$D68))&gt;0,AA$6&amp;" ("&amp;TEXT(COUNTIF('MS-Sang'!U$6:U$35,$D68)+COUNTIF('MS-Chieu'!U$6:U$35,$D68),"0")&amp;"), ","")</f>
        <v/>
      </c>
      <c r="AB68" s="247" t="str">
        <f>IF((COUNTIF('MS-Sang'!V$6:V$35,$D68)+COUNTIF('MS-Chieu'!V$6:V$35,$D68))&gt;0,AB$6&amp;" ("&amp;TEXT(COUNTIF('MS-Sang'!V$6:V$35,$D68)+COUNTIF('MS-Chieu'!V$6:V$35,$D68),"0")&amp;"), ","")</f>
        <v xml:space="preserve">11A9 (5), </v>
      </c>
      <c r="AC68" s="247" t="str">
        <f>IF((COUNTIF('MS-Sang'!W$6:W$35,$D68)+COUNTIF('MS-Chieu'!W$6:W$35,$D68))&gt;0,AC$6&amp;" ("&amp;TEXT(COUNTIF('MS-Sang'!W$6:W$35,$D68)+COUNTIF('MS-Chieu'!W$6:W$35,$D68),"0")&amp;"), ","")</f>
        <v/>
      </c>
      <c r="AD68" s="247" t="str">
        <f>IF((COUNTIF('MS-Sang'!X$6:X$35,$D68)+COUNTIF('MS-Chieu'!X$6:X$35,$D68))&gt;0,AD$6&amp;" ("&amp;TEXT(COUNTIF('MS-Sang'!X$6:X$35,$D68)+COUNTIF('MS-Chieu'!X$6:X$35,$D68),"0")&amp;"), ","")</f>
        <v/>
      </c>
      <c r="AE68" s="247" t="str">
        <f>IF((COUNTIF('MS-Sang'!Y$6:Y$35,$D68)+COUNTIF('MS-Chieu'!Y$6:Y$35,$D68))&gt;0,AE$6&amp;" ("&amp;TEXT(COUNTIF('MS-Sang'!Y$6:Y$35,$D68)+COUNTIF('MS-Chieu'!Y$6:Y$35,$D68),"0")&amp;"), ","")</f>
        <v/>
      </c>
      <c r="AF68" s="247" t="str">
        <f>IF((COUNTIF('MS-Sang'!Z$6:Z$35,$D68)+COUNTIF('MS-Chieu'!Z$6:Z$35,$D68))&gt;0,AF$6&amp;" ("&amp;TEXT(COUNTIF('MS-Sang'!Z$6:Z$35,$D68)+COUNTIF('MS-Chieu'!Z$6:Z$35,$D68),"0")&amp;"), ","")</f>
        <v/>
      </c>
      <c r="AG68" s="247" t="str">
        <f>IF((COUNTIF('MS-Sang'!AA$6:AA$35,$D68)+COUNTIF('MS-Chieu'!AA$6:AA$35,$D68))&gt;0,AG$6&amp;" ("&amp;TEXT(COUNTIF('MS-Sang'!AA$6:AA$35,$D68)+COUNTIF('MS-Chieu'!AA$6:AA$35,$D68),"0")&amp;"), ","")</f>
        <v xml:space="preserve">12A4 (3), </v>
      </c>
      <c r="AH68" s="247" t="str">
        <f>IF((COUNTIF('MS-Sang'!AB$6:AB$35,$D68)+COUNTIF('MS-Chieu'!AB$6:AB$35,$D68))&gt;0,AH$6&amp;" ("&amp;TEXT(COUNTIF('MS-Sang'!AB$6:AB$35,$D68)+COUNTIF('MS-Chieu'!AB$6:AB$35,$D68),"0")&amp;"), ","")</f>
        <v/>
      </c>
      <c r="AI68" s="247" t="str">
        <f>IF((COUNTIF('MS-Sang'!AC$6:AC$35,$D68)+COUNTIF('MS-Chieu'!AC$6:AC$35,$D68))&gt;0,AI$6&amp;" ("&amp;TEXT(COUNTIF('MS-Sang'!AC$6:AC$35,$D68)+COUNTIF('MS-Chieu'!AC$6:AC$35,$D68),"0")&amp;"), ","")</f>
        <v xml:space="preserve">12A6 (5), </v>
      </c>
      <c r="AJ68" s="247" t="str">
        <f>IF((COUNTIF('MS-Sang'!AD$6:AD$35,$D68)+COUNTIF('MS-Chieu'!AD$6:AD$35,$D68))&gt;0,AJ$6&amp;" ("&amp;TEXT(COUNTIF('MS-Sang'!AD$6:AD$35,$D68)+COUNTIF('MS-Chieu'!AD$6:AD$35,$D68),"0")&amp;"), ","")</f>
        <v/>
      </c>
      <c r="AK68" s="247" t="str">
        <f>IF((COUNTIF('MS-Sang'!AE$6:AE$35,$D68)+COUNTIF('MS-Chieu'!AE$6:AE$35,$D68))&gt;0,AK$6&amp;" ("&amp;TEXT(COUNTIF('MS-Sang'!AE$6:AE$35,$D68)+COUNTIF('MS-Chieu'!AE$6:AE$35,$D68),"0")&amp;"), ","")</f>
        <v/>
      </c>
      <c r="AL68" s="247" t="str">
        <f>IF((COUNTIF('MS-Sang'!AF$6:AF$35,$D68)+COUNTIF('MS-Chieu'!AF$6:AF$35,$D68))&gt;0,AL$6&amp;" ("&amp;TEXT(COUNTIF('MS-Sang'!AF$6:AF$35,$D68)+COUNTIF('MS-Chieu'!AF$6:AF$35,$D68),"0")&amp;"), ","")</f>
        <v/>
      </c>
      <c r="AM68" s="247" t="str">
        <f>IF((COUNTIF('MS-Sang'!AG$6:AG$35,$D68)+COUNTIF('MS-Chieu'!AG$6:AG$35,$D68))&gt;0,AM$6&amp;" ("&amp;TEXT(COUNTIF('MS-Sang'!AG$6:AG$35,$D68)+COUNTIF('MS-Chieu'!AG$6:AG$35,$D68),"0")&amp;"), ","")</f>
        <v/>
      </c>
      <c r="AN68" s="247" t="str">
        <f>IF((COUNTIF('MS-Sang'!AH$6:AH$35,$D68)+COUNTIF('MS-Chieu'!AH$6:AH$35,$D68))&gt;0,AN$6&amp;" ("&amp;TEXT(COUNTIF('MS-Sang'!AH$6:AH$35,$D68)+COUNTIF('MS-Chieu'!AH$6:AH$35,$D68),"0")&amp;"), ","")</f>
        <v/>
      </c>
      <c r="AO68" s="247" t="str">
        <f>IF((COUNTIF('MS-Sang'!AI$6:AI$35,$D68)+COUNTIF('MS-Chieu'!AI$6:AI$35,$D68))&gt;0,AO$6&amp;" ("&amp;TEXT(COUNTIF('MS-Sang'!AI$6:AI$35,$D68)+COUNTIF('MS-Chieu'!AI$6:AI$35,$D68),"0")&amp;"), ","")</f>
        <v/>
      </c>
      <c r="AP68" s="247" t="str">
        <f>IF((COUNTIF('MS-Sang'!AJ$6:AJ$35,$D68)+COUNTIF('MS-Chieu'!AJ$6:AJ$35,$D68))&gt;0,AP$6&amp;" ("&amp;TEXT(COUNTIF('MS-Sang'!AJ$6:AJ$35,$D68)+COUNTIF('MS-Chieu'!AJ$6:AJ$35,$D68),"0")&amp;"), ","")</f>
        <v/>
      </c>
      <c r="AQ68" s="247" t="str">
        <f>IF((COUNTIF('MS-Sang'!AK$6:AK$35,$D68)+COUNTIF('MS-Chieu'!AK$6:AK$35,$D68))&gt;0,AQ$6&amp;" ("&amp;TEXT(COUNTIF('MS-Sang'!AK$6:AK$35,$D68)+COUNTIF('MS-Chieu'!AK$6:AK$35,$D68),"0")&amp;"), ","")</f>
        <v/>
      </c>
      <c r="AR68" s="247" t="str">
        <f>IF((COUNTIF('MS-Sang'!AL$6:AL$35,$D68)+COUNTIF('MS-Chieu'!AL$6:AL$35,$D68))&gt;0,AR$6&amp;" ("&amp;TEXT(COUNTIF('MS-Sang'!AL$6:AL$35,$D68)+COUNTIF('MS-Chieu'!AL$6:AL$35,$D68),"0")&amp;"), ","")</f>
        <v/>
      </c>
      <c r="AS68" s="247" t="str">
        <f>IF((COUNTIF('MS-Sang'!AM$6:AM$35,$D68)+COUNTIF('MS-Chieu'!AM$6:AM$35,$D68))&gt;0,AS$6&amp;" ("&amp;TEXT(COUNTIF('MS-Sang'!AM$6:AM$35,$D68)+COUNTIF('MS-Chieu'!AM$6:AM$35,$D68),"0")&amp;"), ","")</f>
        <v/>
      </c>
    </row>
    <row r="69" spans="1:45" s="231" customFormat="1" ht="18.75" x14ac:dyDescent="0.2">
      <c r="A69" s="245">
        <f t="shared" si="0"/>
        <v>62</v>
      </c>
      <c r="B69" s="246" t="str">
        <f>'MS1'!L63</f>
        <v>Nguyễn Thị Hiểu</v>
      </c>
      <c r="C69" s="246" t="str">
        <f>'MS1'!E63</f>
        <v>Văn</v>
      </c>
      <c r="D69" s="240" t="str">
        <f>'MS1'!B63</f>
        <v>V12</v>
      </c>
      <c r="E69" s="246" t="str">
        <f>'MS1'!N63</f>
        <v>12A10</v>
      </c>
      <c r="F69" s="247" t="str">
        <f t="shared" si="1"/>
        <v xml:space="preserve">10A6 (4), 12A5 (3), 12A10 (5), </v>
      </c>
      <c r="G69" s="248">
        <f>COUNTIF('MS-Sang'!$C$6:$AI$35,PCGD!$D69)+COUNTIF('MS-Chieu'!$C$6:$AI$35,PCGD!$D69)</f>
        <v>12</v>
      </c>
      <c r="H69" s="247" t="str">
        <f t="shared" si="2"/>
        <v xml:space="preserve">12A5 (3), 12A10 (5), </v>
      </c>
      <c r="I69" s="247" t="str">
        <f>IF((COUNTIF('MS-Sang'!C$6:C$35,$D69)+COUNTIF('MS-Chieu'!C$6:C$35,$D69))&gt;0,I$6&amp;" ("&amp;TEXT(COUNTIF('MS-Sang'!C$6:C$35,$D69)+COUNTIF('MS-Chieu'!C$6:C$35,$D69),"0")&amp;"), ","")</f>
        <v/>
      </c>
      <c r="J69" s="247" t="str">
        <f>IF((COUNTIF('MS-Sang'!D$6:D$35,$D69)+COUNTIF('MS-Chieu'!D$6:D$35,$D69))&gt;0,J$6&amp;" ("&amp;TEXT(COUNTIF('MS-Sang'!D$6:D$35,$D69)+COUNTIF('MS-Chieu'!D$6:D$35,$D69),"0")&amp;"), ","")</f>
        <v/>
      </c>
      <c r="K69" s="247" t="str">
        <f>IF((COUNTIF('MS-Sang'!E$6:E$35,$D69)+COUNTIF('MS-Chieu'!E$6:E$35,$D69))&gt;0,K$6&amp;" ("&amp;TEXT(COUNTIF('MS-Sang'!E$6:E$35,$D69)+COUNTIF('MS-Chieu'!E$6:E$35,$D69),"0")&amp;"), ","")</f>
        <v/>
      </c>
      <c r="L69" s="247" t="str">
        <f>IF((COUNTIF('MS-Sang'!F$6:F$35,$D69)+COUNTIF('MS-Chieu'!F$6:F$35,$D69))&gt;0,L$6&amp;" ("&amp;TEXT(COUNTIF('MS-Sang'!F$6:F$35,$D69)+COUNTIF('MS-Chieu'!F$6:F$35,$D69),"0")&amp;"), ","")</f>
        <v/>
      </c>
      <c r="M69" s="247" t="str">
        <f>IF((COUNTIF('MS-Sang'!G$6:G$35,$D69)+COUNTIF('MS-Chieu'!G$6:G$35,$D69))&gt;0,M$6&amp;" ("&amp;TEXT(COUNTIF('MS-Sang'!G$6:G$35,$D69)+COUNTIF('MS-Chieu'!G$6:G$35,$D69),"0")&amp;"), ","")</f>
        <v/>
      </c>
      <c r="N69" s="247" t="str">
        <f>IF((COUNTIF('MS-Sang'!H$6:H$35,$D69)+COUNTIF('MS-Chieu'!H$6:H$35,$D69))&gt;0,N$6&amp;" ("&amp;TEXT(COUNTIF('MS-Sang'!H$6:H$35,$D69)+COUNTIF('MS-Chieu'!H$6:H$35,$D69),"0")&amp;"), ","")</f>
        <v xml:space="preserve">10A6 (4), </v>
      </c>
      <c r="O69" s="247" t="str">
        <f>IF((COUNTIF('MS-Sang'!I$6:I$35,$D69)+COUNTIF('MS-Chieu'!I$6:I$35,$D69))&gt;0,O$6&amp;" ("&amp;TEXT(COUNTIF('MS-Sang'!I$6:I$35,$D69)+COUNTIF('MS-Chieu'!I$6:I$35,$D69),"0")&amp;"), ","")</f>
        <v/>
      </c>
      <c r="P69" s="247" t="str">
        <f>IF((COUNTIF('MS-Sang'!J$6:J$35,$D69)+COUNTIF('MS-Chieu'!J$6:J$35,$D69))&gt;0,P$6&amp;" ("&amp;TEXT(COUNTIF('MS-Sang'!J$6:J$35,$D69)+COUNTIF('MS-Chieu'!J$6:J$35,$D69),"0")&amp;"), ","")</f>
        <v/>
      </c>
      <c r="Q69" s="247" t="str">
        <f>IF((COUNTIF('MS-Sang'!K$6:K$35,$D69)+COUNTIF('MS-Chieu'!K$6:K$35,$D69))&gt;0,Q$6&amp;" ("&amp;TEXT(COUNTIF('MS-Sang'!K$6:K$35,$D69)+COUNTIF('MS-Chieu'!K$6:K$35,$D69),"0")&amp;"), ","")</f>
        <v/>
      </c>
      <c r="R69" s="247" t="str">
        <f>IF((COUNTIF('MS-Sang'!L$6:L$35,$D69)+COUNTIF('MS-Chieu'!L$6:L$35,$D69))&gt;0,R$6&amp;" ("&amp;TEXT(COUNTIF('MS-Sang'!L$6:L$35,$D69)+COUNTIF('MS-Chieu'!L$6:L$35,$D69),"0")&amp;"), ","")</f>
        <v/>
      </c>
      <c r="S69" s="247" t="str">
        <f>IF((COUNTIF('MS-Sang'!M$6:M$35,$D69)+COUNTIF('MS-Chieu'!M$6:M$35,$D69))&gt;0,S$6&amp;" ("&amp;TEXT(COUNTIF('MS-Sang'!M$6:M$35,$D69)+COUNTIF('MS-Chieu'!M$6:M$35,$D69),"0")&amp;"), ","")</f>
        <v/>
      </c>
      <c r="T69" s="247" t="str">
        <f>IF((COUNTIF('MS-Sang'!N$6:N$35,$D69)+COUNTIF('MS-Chieu'!N$6:N$35,$D69))&gt;0,T$6&amp;" ("&amp;TEXT(COUNTIF('MS-Sang'!N$6:N$35,$D69)+COUNTIF('MS-Chieu'!N$6:N$35,$D69),"0")&amp;"), ","")</f>
        <v/>
      </c>
      <c r="U69" s="247" t="str">
        <f>IF((COUNTIF('MS-Sang'!O$6:O$35,$D69)+COUNTIF('MS-Chieu'!O$6:O$35,$D69))&gt;0,U$6&amp;" ("&amp;TEXT(COUNTIF('MS-Sang'!O$6:O$35,$D69)+COUNTIF('MS-Chieu'!O$6:O$35,$D69),"0")&amp;"), ","")</f>
        <v/>
      </c>
      <c r="V69" s="247" t="str">
        <f>IF((COUNTIF('MS-Sang'!P$6:P$35,$D69)+COUNTIF('MS-Chieu'!P$6:P$35,$D69))&gt;0,V$6&amp;" ("&amp;TEXT(COUNTIF('MS-Sang'!P$6:P$35,$D69)+COUNTIF('MS-Chieu'!P$6:P$35,$D69),"0")&amp;"), ","")</f>
        <v/>
      </c>
      <c r="W69" s="247" t="str">
        <f>IF((COUNTIF('MS-Sang'!Q$6:Q$35,$D69)+COUNTIF('MS-Chieu'!Q$6:Q$35,$D69))&gt;0,W$6&amp;" ("&amp;TEXT(COUNTIF('MS-Sang'!Q$6:Q$35,$D69)+COUNTIF('MS-Chieu'!Q$6:Q$35,$D69),"0")&amp;"), ","")</f>
        <v/>
      </c>
      <c r="X69" s="247" t="str">
        <f>IF((COUNTIF('MS-Sang'!R$6:R$35,$D69)+COUNTIF('MS-Chieu'!R$6:R$35,$D69))&gt;0,X$6&amp;" ("&amp;TEXT(COUNTIF('MS-Sang'!R$6:R$35,$D69)+COUNTIF('MS-Chieu'!R$6:R$35,$D69),"0")&amp;"), ","")</f>
        <v/>
      </c>
      <c r="Y69" s="247" t="str">
        <f>IF((COUNTIF('MS-Sang'!S$6:S$35,$D69)+COUNTIF('MS-Chieu'!S$6:S$35,$D69))&gt;0,Y$6&amp;" ("&amp;TEXT(COUNTIF('MS-Sang'!S$6:S$35,$D69)+COUNTIF('MS-Chieu'!S$6:S$35,$D69),"0")&amp;"), ","")</f>
        <v/>
      </c>
      <c r="Z69" s="247" t="str">
        <f>IF((COUNTIF('MS-Sang'!T$6:T$35,$D69)+COUNTIF('MS-Chieu'!T$6:T$35,$D69))&gt;0,Z$6&amp;" ("&amp;TEXT(COUNTIF('MS-Sang'!T$6:T$35,$D69)+COUNTIF('MS-Chieu'!T$6:T$35,$D69),"0")&amp;"), ","")</f>
        <v/>
      </c>
      <c r="AA69" s="247" t="str">
        <f>IF((COUNTIF('MS-Sang'!U$6:U$35,$D69)+COUNTIF('MS-Chieu'!U$6:U$35,$D69))&gt;0,AA$6&amp;" ("&amp;TEXT(COUNTIF('MS-Sang'!U$6:U$35,$D69)+COUNTIF('MS-Chieu'!U$6:U$35,$D69),"0")&amp;"), ","")</f>
        <v/>
      </c>
      <c r="AB69" s="247" t="str">
        <f>IF((COUNTIF('MS-Sang'!V$6:V$35,$D69)+COUNTIF('MS-Chieu'!V$6:V$35,$D69))&gt;0,AB$6&amp;" ("&amp;TEXT(COUNTIF('MS-Sang'!V$6:V$35,$D69)+COUNTIF('MS-Chieu'!V$6:V$35,$D69),"0")&amp;"), ","")</f>
        <v/>
      </c>
      <c r="AC69" s="247" t="str">
        <f>IF((COUNTIF('MS-Sang'!W$6:W$35,$D69)+COUNTIF('MS-Chieu'!W$6:W$35,$D69))&gt;0,AC$6&amp;" ("&amp;TEXT(COUNTIF('MS-Sang'!W$6:W$35,$D69)+COUNTIF('MS-Chieu'!W$6:W$35,$D69),"0")&amp;"), ","")</f>
        <v/>
      </c>
      <c r="AD69" s="247" t="str">
        <f>IF((COUNTIF('MS-Sang'!X$6:X$35,$D69)+COUNTIF('MS-Chieu'!X$6:X$35,$D69))&gt;0,AD$6&amp;" ("&amp;TEXT(COUNTIF('MS-Sang'!X$6:X$35,$D69)+COUNTIF('MS-Chieu'!X$6:X$35,$D69),"0")&amp;"), ","")</f>
        <v/>
      </c>
      <c r="AE69" s="247" t="str">
        <f>IF((COUNTIF('MS-Sang'!Y$6:Y$35,$D69)+COUNTIF('MS-Chieu'!Y$6:Y$35,$D69))&gt;0,AE$6&amp;" ("&amp;TEXT(COUNTIF('MS-Sang'!Y$6:Y$35,$D69)+COUNTIF('MS-Chieu'!Y$6:Y$35,$D69),"0")&amp;"), ","")</f>
        <v/>
      </c>
      <c r="AF69" s="247" t="str">
        <f>IF((COUNTIF('MS-Sang'!Z$6:Z$35,$D69)+COUNTIF('MS-Chieu'!Z$6:Z$35,$D69))&gt;0,AF$6&amp;" ("&amp;TEXT(COUNTIF('MS-Sang'!Z$6:Z$35,$D69)+COUNTIF('MS-Chieu'!Z$6:Z$35,$D69),"0")&amp;"), ","")</f>
        <v/>
      </c>
      <c r="AG69" s="247" t="str">
        <f>IF((COUNTIF('MS-Sang'!AA$6:AA$35,$D69)+COUNTIF('MS-Chieu'!AA$6:AA$35,$D69))&gt;0,AG$6&amp;" ("&amp;TEXT(COUNTIF('MS-Sang'!AA$6:AA$35,$D69)+COUNTIF('MS-Chieu'!AA$6:AA$35,$D69),"0")&amp;"), ","")</f>
        <v/>
      </c>
      <c r="AH69" s="247" t="str">
        <f>IF((COUNTIF('MS-Sang'!AB$6:AB$35,$D69)+COUNTIF('MS-Chieu'!AB$6:AB$35,$D69))&gt;0,AH$6&amp;" ("&amp;TEXT(COUNTIF('MS-Sang'!AB$6:AB$35,$D69)+COUNTIF('MS-Chieu'!AB$6:AB$35,$D69),"0")&amp;"), ","")</f>
        <v xml:space="preserve">12A5 (3), </v>
      </c>
      <c r="AI69" s="247" t="str">
        <f>IF((COUNTIF('MS-Sang'!AC$6:AC$35,$D69)+COUNTIF('MS-Chieu'!AC$6:AC$35,$D69))&gt;0,AI$6&amp;" ("&amp;TEXT(COUNTIF('MS-Sang'!AC$6:AC$35,$D69)+COUNTIF('MS-Chieu'!AC$6:AC$35,$D69),"0")&amp;"), ","")</f>
        <v/>
      </c>
      <c r="AJ69" s="247" t="str">
        <f>IF((COUNTIF('MS-Sang'!AD$6:AD$35,$D69)+COUNTIF('MS-Chieu'!AD$6:AD$35,$D69))&gt;0,AJ$6&amp;" ("&amp;TEXT(COUNTIF('MS-Sang'!AD$6:AD$35,$D69)+COUNTIF('MS-Chieu'!AD$6:AD$35,$D69),"0")&amp;"), ","")</f>
        <v/>
      </c>
      <c r="AK69" s="247" t="str">
        <f>IF((COUNTIF('MS-Sang'!AE$6:AE$35,$D69)+COUNTIF('MS-Chieu'!AE$6:AE$35,$D69))&gt;0,AK$6&amp;" ("&amp;TEXT(COUNTIF('MS-Sang'!AE$6:AE$35,$D69)+COUNTIF('MS-Chieu'!AE$6:AE$35,$D69),"0")&amp;"), ","")</f>
        <v/>
      </c>
      <c r="AL69" s="247" t="str">
        <f>IF((COUNTIF('MS-Sang'!AF$6:AF$35,$D69)+COUNTIF('MS-Chieu'!AF$6:AF$35,$D69))&gt;0,AL$6&amp;" ("&amp;TEXT(COUNTIF('MS-Sang'!AF$6:AF$35,$D69)+COUNTIF('MS-Chieu'!AF$6:AF$35,$D69),"0")&amp;"), ","")</f>
        <v/>
      </c>
      <c r="AM69" s="247" t="str">
        <f>IF((COUNTIF('MS-Sang'!AG$6:AG$35,$D69)+COUNTIF('MS-Chieu'!AG$6:AG$35,$D69))&gt;0,AM$6&amp;" ("&amp;TEXT(COUNTIF('MS-Sang'!AG$6:AG$35,$D69)+COUNTIF('MS-Chieu'!AG$6:AG$35,$D69),"0")&amp;"), ","")</f>
        <v xml:space="preserve">12A10 (5), </v>
      </c>
      <c r="AN69" s="247" t="str">
        <f>IF((COUNTIF('MS-Sang'!AH$6:AH$35,$D69)+COUNTIF('MS-Chieu'!AH$6:AH$35,$D69))&gt;0,AN$6&amp;" ("&amp;TEXT(COUNTIF('MS-Sang'!AH$6:AH$35,$D69)+COUNTIF('MS-Chieu'!AH$6:AH$35,$D69),"0")&amp;"), ","")</f>
        <v/>
      </c>
      <c r="AO69" s="247" t="str">
        <f>IF((COUNTIF('MS-Sang'!AI$6:AI$35,$D69)+COUNTIF('MS-Chieu'!AI$6:AI$35,$D69))&gt;0,AO$6&amp;" ("&amp;TEXT(COUNTIF('MS-Sang'!AI$6:AI$35,$D69)+COUNTIF('MS-Chieu'!AI$6:AI$35,$D69),"0")&amp;"), ","")</f>
        <v/>
      </c>
      <c r="AP69" s="247" t="str">
        <f>IF((COUNTIF('MS-Sang'!AJ$6:AJ$35,$D69)+COUNTIF('MS-Chieu'!AJ$6:AJ$35,$D69))&gt;0,AP$6&amp;" ("&amp;TEXT(COUNTIF('MS-Sang'!AJ$6:AJ$35,$D69)+COUNTIF('MS-Chieu'!AJ$6:AJ$35,$D69),"0")&amp;"), ","")</f>
        <v/>
      </c>
      <c r="AQ69" s="247" t="str">
        <f>IF((COUNTIF('MS-Sang'!AK$6:AK$35,$D69)+COUNTIF('MS-Chieu'!AK$6:AK$35,$D69))&gt;0,AQ$6&amp;" ("&amp;TEXT(COUNTIF('MS-Sang'!AK$6:AK$35,$D69)+COUNTIF('MS-Chieu'!AK$6:AK$35,$D69),"0")&amp;"), ","")</f>
        <v/>
      </c>
      <c r="AR69" s="247" t="str">
        <f>IF((COUNTIF('MS-Sang'!AL$6:AL$35,$D69)+COUNTIF('MS-Chieu'!AL$6:AL$35,$D69))&gt;0,AR$6&amp;" ("&amp;TEXT(COUNTIF('MS-Sang'!AL$6:AL$35,$D69)+COUNTIF('MS-Chieu'!AL$6:AL$35,$D69),"0")&amp;"), ","")</f>
        <v/>
      </c>
      <c r="AS69" s="247" t="str">
        <f>IF((COUNTIF('MS-Sang'!AM$6:AM$35,$D69)+COUNTIF('MS-Chieu'!AM$6:AM$35,$D69))&gt;0,AS$6&amp;" ("&amp;TEXT(COUNTIF('MS-Sang'!AM$6:AM$35,$D69)+COUNTIF('MS-Chieu'!AM$6:AM$35,$D69),"0")&amp;"), ","")</f>
        <v/>
      </c>
    </row>
    <row r="70" spans="1:45" s="231" customFormat="1" ht="18.75" x14ac:dyDescent="0.2">
      <c r="A70" s="245">
        <f t="shared" si="0"/>
        <v>63</v>
      </c>
      <c r="B70" s="246" t="str">
        <f>'MS1'!L64</f>
        <v>Nguyễn Thị Thu Hoài</v>
      </c>
      <c r="C70" s="246" t="str">
        <f>'MS1'!E64</f>
        <v>Văn</v>
      </c>
      <c r="D70" s="240" t="str">
        <f>'MS1'!B64</f>
        <v>V13</v>
      </c>
      <c r="E70" s="246" t="str">
        <f>'MS1'!N64</f>
        <v>10A10</v>
      </c>
      <c r="F70" s="247" t="str">
        <f t="shared" si="1"/>
        <v xml:space="preserve">10A2 (3), 10A10 (5), 11A4 (5), </v>
      </c>
      <c r="G70" s="248">
        <f>COUNTIF('MS-Sang'!$C$6:$AI$35,PCGD!$D70)+COUNTIF('MS-Chieu'!$C$6:$AI$35,PCGD!$D70)</f>
        <v>13</v>
      </c>
      <c r="H70" s="247" t="str">
        <f t="shared" si="2"/>
        <v/>
      </c>
      <c r="I70" s="247" t="str">
        <f>IF((COUNTIF('MS-Sang'!C$6:C$35,$D70)+COUNTIF('MS-Chieu'!C$6:C$35,$D70))&gt;0,I$6&amp;" ("&amp;TEXT(COUNTIF('MS-Sang'!C$6:C$35,$D70)+COUNTIF('MS-Chieu'!C$6:C$35,$D70),"0")&amp;"), ","")</f>
        <v/>
      </c>
      <c r="J70" s="247" t="str">
        <f>IF((COUNTIF('MS-Sang'!D$6:D$35,$D70)+COUNTIF('MS-Chieu'!D$6:D$35,$D70))&gt;0,J$6&amp;" ("&amp;TEXT(COUNTIF('MS-Sang'!D$6:D$35,$D70)+COUNTIF('MS-Chieu'!D$6:D$35,$D70),"0")&amp;"), ","")</f>
        <v xml:space="preserve">10A2 (3), </v>
      </c>
      <c r="K70" s="247" t="str">
        <f>IF((COUNTIF('MS-Sang'!E$6:E$35,$D70)+COUNTIF('MS-Chieu'!E$6:E$35,$D70))&gt;0,K$6&amp;" ("&amp;TEXT(COUNTIF('MS-Sang'!E$6:E$35,$D70)+COUNTIF('MS-Chieu'!E$6:E$35,$D70),"0")&amp;"), ","")</f>
        <v/>
      </c>
      <c r="L70" s="247" t="str">
        <f>IF((COUNTIF('MS-Sang'!F$6:F$35,$D70)+COUNTIF('MS-Chieu'!F$6:F$35,$D70))&gt;0,L$6&amp;" ("&amp;TEXT(COUNTIF('MS-Sang'!F$6:F$35,$D70)+COUNTIF('MS-Chieu'!F$6:F$35,$D70),"0")&amp;"), ","")</f>
        <v/>
      </c>
      <c r="M70" s="247" t="str">
        <f>IF((COUNTIF('MS-Sang'!G$6:G$35,$D70)+COUNTIF('MS-Chieu'!G$6:G$35,$D70))&gt;0,M$6&amp;" ("&amp;TEXT(COUNTIF('MS-Sang'!G$6:G$35,$D70)+COUNTIF('MS-Chieu'!G$6:G$35,$D70),"0")&amp;"), ","")</f>
        <v/>
      </c>
      <c r="N70" s="247" t="str">
        <f>IF((COUNTIF('MS-Sang'!H$6:H$35,$D70)+COUNTIF('MS-Chieu'!H$6:H$35,$D70))&gt;0,N$6&amp;" ("&amp;TEXT(COUNTIF('MS-Sang'!H$6:H$35,$D70)+COUNTIF('MS-Chieu'!H$6:H$35,$D70),"0")&amp;"), ","")</f>
        <v/>
      </c>
      <c r="O70" s="247" t="str">
        <f>IF((COUNTIF('MS-Sang'!I$6:I$35,$D70)+COUNTIF('MS-Chieu'!I$6:I$35,$D70))&gt;0,O$6&amp;" ("&amp;TEXT(COUNTIF('MS-Sang'!I$6:I$35,$D70)+COUNTIF('MS-Chieu'!I$6:I$35,$D70),"0")&amp;"), ","")</f>
        <v/>
      </c>
      <c r="P70" s="247" t="str">
        <f>IF((COUNTIF('MS-Sang'!J$6:J$35,$D70)+COUNTIF('MS-Chieu'!J$6:J$35,$D70))&gt;0,P$6&amp;" ("&amp;TEXT(COUNTIF('MS-Sang'!J$6:J$35,$D70)+COUNTIF('MS-Chieu'!J$6:J$35,$D70),"0")&amp;"), ","")</f>
        <v/>
      </c>
      <c r="Q70" s="247" t="str">
        <f>IF((COUNTIF('MS-Sang'!K$6:K$35,$D70)+COUNTIF('MS-Chieu'!K$6:K$35,$D70))&gt;0,Q$6&amp;" ("&amp;TEXT(COUNTIF('MS-Sang'!K$6:K$35,$D70)+COUNTIF('MS-Chieu'!K$6:K$35,$D70),"0")&amp;"), ","")</f>
        <v/>
      </c>
      <c r="R70" s="247" t="str">
        <f>IF((COUNTIF('MS-Sang'!L$6:L$35,$D70)+COUNTIF('MS-Chieu'!L$6:L$35,$D70))&gt;0,R$6&amp;" ("&amp;TEXT(COUNTIF('MS-Sang'!L$6:L$35,$D70)+COUNTIF('MS-Chieu'!L$6:L$35,$D70),"0")&amp;"), ","")</f>
        <v xml:space="preserve">10A10 (5), </v>
      </c>
      <c r="S70" s="247" t="str">
        <f>IF((COUNTIF('MS-Sang'!M$6:M$35,$D70)+COUNTIF('MS-Chieu'!M$6:M$35,$D70))&gt;0,S$6&amp;" ("&amp;TEXT(COUNTIF('MS-Sang'!M$6:M$35,$D70)+COUNTIF('MS-Chieu'!M$6:M$35,$D70),"0")&amp;"), ","")</f>
        <v/>
      </c>
      <c r="T70" s="247" t="str">
        <f>IF((COUNTIF('MS-Sang'!N$6:N$35,$D70)+COUNTIF('MS-Chieu'!N$6:N$35,$D70))&gt;0,T$6&amp;" ("&amp;TEXT(COUNTIF('MS-Sang'!N$6:N$35,$D70)+COUNTIF('MS-Chieu'!N$6:N$35,$D70),"0")&amp;"), ","")</f>
        <v/>
      </c>
      <c r="U70" s="247" t="str">
        <f>IF((COUNTIF('MS-Sang'!O$6:O$35,$D70)+COUNTIF('MS-Chieu'!O$6:O$35,$D70))&gt;0,U$6&amp;" ("&amp;TEXT(COUNTIF('MS-Sang'!O$6:O$35,$D70)+COUNTIF('MS-Chieu'!O$6:O$35,$D70),"0")&amp;"), ","")</f>
        <v/>
      </c>
      <c r="V70" s="247" t="str">
        <f>IF((COUNTIF('MS-Sang'!P$6:P$35,$D70)+COUNTIF('MS-Chieu'!P$6:P$35,$D70))&gt;0,V$6&amp;" ("&amp;TEXT(COUNTIF('MS-Sang'!P$6:P$35,$D70)+COUNTIF('MS-Chieu'!P$6:P$35,$D70),"0")&amp;"), ","")</f>
        <v/>
      </c>
      <c r="W70" s="247" t="str">
        <f>IF((COUNTIF('MS-Sang'!Q$6:Q$35,$D70)+COUNTIF('MS-Chieu'!Q$6:Q$35,$D70))&gt;0,W$6&amp;" ("&amp;TEXT(COUNTIF('MS-Sang'!Q$6:Q$35,$D70)+COUNTIF('MS-Chieu'!Q$6:Q$35,$D70),"0")&amp;"), ","")</f>
        <v xml:space="preserve">11A4 (5), </v>
      </c>
      <c r="X70" s="247" t="str">
        <f>IF((COUNTIF('MS-Sang'!R$6:R$35,$D70)+COUNTIF('MS-Chieu'!R$6:R$35,$D70))&gt;0,X$6&amp;" ("&amp;TEXT(COUNTIF('MS-Sang'!R$6:R$35,$D70)+COUNTIF('MS-Chieu'!R$6:R$35,$D70),"0")&amp;"), ","")</f>
        <v/>
      </c>
      <c r="Y70" s="247" t="str">
        <f>IF((COUNTIF('MS-Sang'!S$6:S$35,$D70)+COUNTIF('MS-Chieu'!S$6:S$35,$D70))&gt;0,Y$6&amp;" ("&amp;TEXT(COUNTIF('MS-Sang'!S$6:S$35,$D70)+COUNTIF('MS-Chieu'!S$6:S$35,$D70),"0")&amp;"), ","")</f>
        <v/>
      </c>
      <c r="Z70" s="247" t="str">
        <f>IF((COUNTIF('MS-Sang'!T$6:T$35,$D70)+COUNTIF('MS-Chieu'!T$6:T$35,$D70))&gt;0,Z$6&amp;" ("&amp;TEXT(COUNTIF('MS-Sang'!T$6:T$35,$D70)+COUNTIF('MS-Chieu'!T$6:T$35,$D70),"0")&amp;"), ","")</f>
        <v/>
      </c>
      <c r="AA70" s="247" t="str">
        <f>IF((COUNTIF('MS-Sang'!U$6:U$35,$D70)+COUNTIF('MS-Chieu'!U$6:U$35,$D70))&gt;0,AA$6&amp;" ("&amp;TEXT(COUNTIF('MS-Sang'!U$6:U$35,$D70)+COUNTIF('MS-Chieu'!U$6:U$35,$D70),"0")&amp;"), ","")</f>
        <v/>
      </c>
      <c r="AB70" s="247" t="str">
        <f>IF((COUNTIF('MS-Sang'!V$6:V$35,$D70)+COUNTIF('MS-Chieu'!V$6:V$35,$D70))&gt;0,AB$6&amp;" ("&amp;TEXT(COUNTIF('MS-Sang'!V$6:V$35,$D70)+COUNTIF('MS-Chieu'!V$6:V$35,$D70),"0")&amp;"), ","")</f>
        <v/>
      </c>
      <c r="AC70" s="247" t="str">
        <f>IF((COUNTIF('MS-Sang'!W$6:W$35,$D70)+COUNTIF('MS-Chieu'!W$6:W$35,$D70))&gt;0,AC$6&amp;" ("&amp;TEXT(COUNTIF('MS-Sang'!W$6:W$35,$D70)+COUNTIF('MS-Chieu'!W$6:W$35,$D70),"0")&amp;"), ","")</f>
        <v/>
      </c>
      <c r="AD70" s="247" t="str">
        <f>IF((COUNTIF('MS-Sang'!X$6:X$35,$D70)+COUNTIF('MS-Chieu'!X$6:X$35,$D70))&gt;0,AD$6&amp;" ("&amp;TEXT(COUNTIF('MS-Sang'!X$6:X$35,$D70)+COUNTIF('MS-Chieu'!X$6:X$35,$D70),"0")&amp;"), ","")</f>
        <v/>
      </c>
      <c r="AE70" s="247" t="str">
        <f>IF((COUNTIF('MS-Sang'!Y$6:Y$35,$D70)+COUNTIF('MS-Chieu'!Y$6:Y$35,$D70))&gt;0,AE$6&amp;" ("&amp;TEXT(COUNTIF('MS-Sang'!Y$6:Y$35,$D70)+COUNTIF('MS-Chieu'!Y$6:Y$35,$D70),"0")&amp;"), ","")</f>
        <v/>
      </c>
      <c r="AF70" s="247" t="str">
        <f>IF((COUNTIF('MS-Sang'!Z$6:Z$35,$D70)+COUNTIF('MS-Chieu'!Z$6:Z$35,$D70))&gt;0,AF$6&amp;" ("&amp;TEXT(COUNTIF('MS-Sang'!Z$6:Z$35,$D70)+COUNTIF('MS-Chieu'!Z$6:Z$35,$D70),"0")&amp;"), ","")</f>
        <v/>
      </c>
      <c r="AG70" s="247" t="str">
        <f>IF((COUNTIF('MS-Sang'!AA$6:AA$35,$D70)+COUNTIF('MS-Chieu'!AA$6:AA$35,$D70))&gt;0,AG$6&amp;" ("&amp;TEXT(COUNTIF('MS-Sang'!AA$6:AA$35,$D70)+COUNTIF('MS-Chieu'!AA$6:AA$35,$D70),"0")&amp;"), ","")</f>
        <v/>
      </c>
      <c r="AH70" s="247" t="str">
        <f>IF((COUNTIF('MS-Sang'!AB$6:AB$35,$D70)+COUNTIF('MS-Chieu'!AB$6:AB$35,$D70))&gt;0,AH$6&amp;" ("&amp;TEXT(COUNTIF('MS-Sang'!AB$6:AB$35,$D70)+COUNTIF('MS-Chieu'!AB$6:AB$35,$D70),"0")&amp;"), ","")</f>
        <v/>
      </c>
      <c r="AI70" s="247" t="str">
        <f>IF((COUNTIF('MS-Sang'!AC$6:AC$35,$D70)+COUNTIF('MS-Chieu'!AC$6:AC$35,$D70))&gt;0,AI$6&amp;" ("&amp;TEXT(COUNTIF('MS-Sang'!AC$6:AC$35,$D70)+COUNTIF('MS-Chieu'!AC$6:AC$35,$D70),"0")&amp;"), ","")</f>
        <v/>
      </c>
      <c r="AJ70" s="247" t="str">
        <f>IF((COUNTIF('MS-Sang'!AD$6:AD$35,$D70)+COUNTIF('MS-Chieu'!AD$6:AD$35,$D70))&gt;0,AJ$6&amp;" ("&amp;TEXT(COUNTIF('MS-Sang'!AD$6:AD$35,$D70)+COUNTIF('MS-Chieu'!AD$6:AD$35,$D70),"0")&amp;"), ","")</f>
        <v/>
      </c>
      <c r="AK70" s="247" t="str">
        <f>IF((COUNTIF('MS-Sang'!AE$6:AE$35,$D70)+COUNTIF('MS-Chieu'!AE$6:AE$35,$D70))&gt;0,AK$6&amp;" ("&amp;TEXT(COUNTIF('MS-Sang'!AE$6:AE$35,$D70)+COUNTIF('MS-Chieu'!AE$6:AE$35,$D70),"0")&amp;"), ","")</f>
        <v/>
      </c>
      <c r="AL70" s="247" t="str">
        <f>IF((COUNTIF('MS-Sang'!AF$6:AF$35,$D70)+COUNTIF('MS-Chieu'!AF$6:AF$35,$D70))&gt;0,AL$6&amp;" ("&amp;TEXT(COUNTIF('MS-Sang'!AF$6:AF$35,$D70)+COUNTIF('MS-Chieu'!AF$6:AF$35,$D70),"0")&amp;"), ","")</f>
        <v/>
      </c>
      <c r="AM70" s="247" t="str">
        <f>IF((COUNTIF('MS-Sang'!AG$6:AG$35,$D70)+COUNTIF('MS-Chieu'!AG$6:AG$35,$D70))&gt;0,AM$6&amp;" ("&amp;TEXT(COUNTIF('MS-Sang'!AG$6:AG$35,$D70)+COUNTIF('MS-Chieu'!AG$6:AG$35,$D70),"0")&amp;"), ","")</f>
        <v/>
      </c>
      <c r="AN70" s="247" t="str">
        <f>IF((COUNTIF('MS-Sang'!AH$6:AH$35,$D70)+COUNTIF('MS-Chieu'!AH$6:AH$35,$D70))&gt;0,AN$6&amp;" ("&amp;TEXT(COUNTIF('MS-Sang'!AH$6:AH$35,$D70)+COUNTIF('MS-Chieu'!AH$6:AH$35,$D70),"0")&amp;"), ","")</f>
        <v/>
      </c>
      <c r="AO70" s="247" t="str">
        <f>IF((COUNTIF('MS-Sang'!AI$6:AI$35,$D70)+COUNTIF('MS-Chieu'!AI$6:AI$35,$D70))&gt;0,AO$6&amp;" ("&amp;TEXT(COUNTIF('MS-Sang'!AI$6:AI$35,$D70)+COUNTIF('MS-Chieu'!AI$6:AI$35,$D70),"0")&amp;"), ","")</f>
        <v/>
      </c>
      <c r="AP70" s="247" t="str">
        <f>IF((COUNTIF('MS-Sang'!AJ$6:AJ$35,$D70)+COUNTIF('MS-Chieu'!AJ$6:AJ$35,$D70))&gt;0,AP$6&amp;" ("&amp;TEXT(COUNTIF('MS-Sang'!AJ$6:AJ$35,$D70)+COUNTIF('MS-Chieu'!AJ$6:AJ$35,$D70),"0")&amp;"), ","")</f>
        <v/>
      </c>
      <c r="AQ70" s="247" t="str">
        <f>IF((COUNTIF('MS-Sang'!AK$6:AK$35,$D70)+COUNTIF('MS-Chieu'!AK$6:AK$35,$D70))&gt;0,AQ$6&amp;" ("&amp;TEXT(COUNTIF('MS-Sang'!AK$6:AK$35,$D70)+COUNTIF('MS-Chieu'!AK$6:AK$35,$D70),"0")&amp;"), ","")</f>
        <v/>
      </c>
      <c r="AR70" s="247" t="str">
        <f>IF((COUNTIF('MS-Sang'!AL$6:AL$35,$D70)+COUNTIF('MS-Chieu'!AL$6:AL$35,$D70))&gt;0,AR$6&amp;" ("&amp;TEXT(COUNTIF('MS-Sang'!AL$6:AL$35,$D70)+COUNTIF('MS-Chieu'!AL$6:AL$35,$D70),"0")&amp;"), ","")</f>
        <v/>
      </c>
      <c r="AS70" s="247" t="str">
        <f>IF((COUNTIF('MS-Sang'!AM$6:AM$35,$D70)+COUNTIF('MS-Chieu'!AM$6:AM$35,$D70))&gt;0,AS$6&amp;" ("&amp;TEXT(COUNTIF('MS-Sang'!AM$6:AM$35,$D70)+COUNTIF('MS-Chieu'!AM$6:AM$35,$D70),"0")&amp;"), ","")</f>
        <v/>
      </c>
    </row>
    <row r="71" spans="1:45" s="231" customFormat="1" ht="18.75" x14ac:dyDescent="0.2">
      <c r="A71" s="245">
        <f t="shared" si="0"/>
        <v>64</v>
      </c>
      <c r="B71" s="246" t="str">
        <f>'MS1'!L65</f>
        <v>Nguyễn Việt Anh</v>
      </c>
      <c r="C71" s="246" t="str">
        <f>'MS1'!E65</f>
        <v>Văn</v>
      </c>
      <c r="D71" s="240" t="str">
        <f>'MS1'!B65</f>
        <v>V2</v>
      </c>
      <c r="E71" s="246" t="str">
        <f>'MS1'!N65</f>
        <v/>
      </c>
      <c r="F71" s="247" t="str">
        <f t="shared" si="1"/>
        <v xml:space="preserve">10A1 (3), 12A3 (4), 12A7 (4), 12A11 (4), </v>
      </c>
      <c r="G71" s="248">
        <f>COUNTIF('MS-Sang'!$C$6:$AI$35,PCGD!$D71)+COUNTIF('MS-Chieu'!$C$6:$AI$35,PCGD!$D71)</f>
        <v>15</v>
      </c>
      <c r="H71" s="247" t="str">
        <f t="shared" si="2"/>
        <v xml:space="preserve">12A3 (4), 12A7 (4), 12A11 (4), </v>
      </c>
      <c r="I71" s="247" t="str">
        <f>IF((COUNTIF('MS-Sang'!C$6:C$35,$D71)+COUNTIF('MS-Chieu'!C$6:C$35,$D71))&gt;0,I$6&amp;" ("&amp;TEXT(COUNTIF('MS-Sang'!C$6:C$35,$D71)+COUNTIF('MS-Chieu'!C$6:C$35,$D71),"0")&amp;"), ","")</f>
        <v xml:space="preserve">10A1 (3), </v>
      </c>
      <c r="J71" s="247" t="str">
        <f>IF((COUNTIF('MS-Sang'!D$6:D$35,$D71)+COUNTIF('MS-Chieu'!D$6:D$35,$D71))&gt;0,J$6&amp;" ("&amp;TEXT(COUNTIF('MS-Sang'!D$6:D$35,$D71)+COUNTIF('MS-Chieu'!D$6:D$35,$D71),"0")&amp;"), ","")</f>
        <v/>
      </c>
      <c r="K71" s="247" t="str">
        <f>IF((COUNTIF('MS-Sang'!E$6:E$35,$D71)+COUNTIF('MS-Chieu'!E$6:E$35,$D71))&gt;0,K$6&amp;" ("&amp;TEXT(COUNTIF('MS-Sang'!E$6:E$35,$D71)+COUNTIF('MS-Chieu'!E$6:E$35,$D71),"0")&amp;"), ","")</f>
        <v/>
      </c>
      <c r="L71" s="247" t="str">
        <f>IF((COUNTIF('MS-Sang'!F$6:F$35,$D71)+COUNTIF('MS-Chieu'!F$6:F$35,$D71))&gt;0,L$6&amp;" ("&amp;TEXT(COUNTIF('MS-Sang'!F$6:F$35,$D71)+COUNTIF('MS-Chieu'!F$6:F$35,$D71),"0")&amp;"), ","")</f>
        <v/>
      </c>
      <c r="M71" s="247" t="str">
        <f>IF((COUNTIF('MS-Sang'!G$6:G$35,$D71)+COUNTIF('MS-Chieu'!G$6:G$35,$D71))&gt;0,M$6&amp;" ("&amp;TEXT(COUNTIF('MS-Sang'!G$6:G$35,$D71)+COUNTIF('MS-Chieu'!G$6:G$35,$D71),"0")&amp;"), ","")</f>
        <v/>
      </c>
      <c r="N71" s="247" t="str">
        <f>IF((COUNTIF('MS-Sang'!H$6:H$35,$D71)+COUNTIF('MS-Chieu'!H$6:H$35,$D71))&gt;0,N$6&amp;" ("&amp;TEXT(COUNTIF('MS-Sang'!H$6:H$35,$D71)+COUNTIF('MS-Chieu'!H$6:H$35,$D71),"0")&amp;"), ","")</f>
        <v/>
      </c>
      <c r="O71" s="247" t="str">
        <f>IF((COUNTIF('MS-Sang'!I$6:I$35,$D71)+COUNTIF('MS-Chieu'!I$6:I$35,$D71))&gt;0,O$6&amp;" ("&amp;TEXT(COUNTIF('MS-Sang'!I$6:I$35,$D71)+COUNTIF('MS-Chieu'!I$6:I$35,$D71),"0")&amp;"), ","")</f>
        <v/>
      </c>
      <c r="P71" s="247" t="str">
        <f>IF((COUNTIF('MS-Sang'!J$6:J$35,$D71)+COUNTIF('MS-Chieu'!J$6:J$35,$D71))&gt;0,P$6&amp;" ("&amp;TEXT(COUNTIF('MS-Sang'!J$6:J$35,$D71)+COUNTIF('MS-Chieu'!J$6:J$35,$D71),"0")&amp;"), ","")</f>
        <v/>
      </c>
      <c r="Q71" s="247" t="str">
        <f>IF((COUNTIF('MS-Sang'!K$6:K$35,$D71)+COUNTIF('MS-Chieu'!K$6:K$35,$D71))&gt;0,Q$6&amp;" ("&amp;TEXT(COUNTIF('MS-Sang'!K$6:K$35,$D71)+COUNTIF('MS-Chieu'!K$6:K$35,$D71),"0")&amp;"), ","")</f>
        <v/>
      </c>
      <c r="R71" s="247" t="str">
        <f>IF((COUNTIF('MS-Sang'!L$6:L$35,$D71)+COUNTIF('MS-Chieu'!L$6:L$35,$D71))&gt;0,R$6&amp;" ("&amp;TEXT(COUNTIF('MS-Sang'!L$6:L$35,$D71)+COUNTIF('MS-Chieu'!L$6:L$35,$D71),"0")&amp;"), ","")</f>
        <v/>
      </c>
      <c r="S71" s="247" t="str">
        <f>IF((COUNTIF('MS-Sang'!M$6:M$35,$D71)+COUNTIF('MS-Chieu'!M$6:M$35,$D71))&gt;0,S$6&amp;" ("&amp;TEXT(COUNTIF('MS-Sang'!M$6:M$35,$D71)+COUNTIF('MS-Chieu'!M$6:M$35,$D71),"0")&amp;"), ","")</f>
        <v/>
      </c>
      <c r="T71" s="247" t="str">
        <f>IF((COUNTIF('MS-Sang'!N$6:N$35,$D71)+COUNTIF('MS-Chieu'!N$6:N$35,$D71))&gt;0,T$6&amp;" ("&amp;TEXT(COUNTIF('MS-Sang'!N$6:N$35,$D71)+COUNTIF('MS-Chieu'!N$6:N$35,$D71),"0")&amp;"), ","")</f>
        <v/>
      </c>
      <c r="U71" s="247" t="str">
        <f>IF((COUNTIF('MS-Sang'!O$6:O$35,$D71)+COUNTIF('MS-Chieu'!O$6:O$35,$D71))&gt;0,U$6&amp;" ("&amp;TEXT(COUNTIF('MS-Sang'!O$6:O$35,$D71)+COUNTIF('MS-Chieu'!O$6:O$35,$D71),"0")&amp;"), ","")</f>
        <v/>
      </c>
      <c r="V71" s="247" t="str">
        <f>IF((COUNTIF('MS-Sang'!P$6:P$35,$D71)+COUNTIF('MS-Chieu'!P$6:P$35,$D71))&gt;0,V$6&amp;" ("&amp;TEXT(COUNTIF('MS-Sang'!P$6:P$35,$D71)+COUNTIF('MS-Chieu'!P$6:P$35,$D71),"0")&amp;"), ","")</f>
        <v/>
      </c>
      <c r="W71" s="247" t="str">
        <f>IF((COUNTIF('MS-Sang'!Q$6:Q$35,$D71)+COUNTIF('MS-Chieu'!Q$6:Q$35,$D71))&gt;0,W$6&amp;" ("&amp;TEXT(COUNTIF('MS-Sang'!Q$6:Q$35,$D71)+COUNTIF('MS-Chieu'!Q$6:Q$35,$D71),"0")&amp;"), ","")</f>
        <v/>
      </c>
      <c r="X71" s="247" t="str">
        <f>IF((COUNTIF('MS-Sang'!R$6:R$35,$D71)+COUNTIF('MS-Chieu'!R$6:R$35,$D71))&gt;0,X$6&amp;" ("&amp;TEXT(COUNTIF('MS-Sang'!R$6:R$35,$D71)+COUNTIF('MS-Chieu'!R$6:R$35,$D71),"0")&amp;"), ","")</f>
        <v/>
      </c>
      <c r="Y71" s="247" t="str">
        <f>IF((COUNTIF('MS-Sang'!S$6:S$35,$D71)+COUNTIF('MS-Chieu'!S$6:S$35,$D71))&gt;0,Y$6&amp;" ("&amp;TEXT(COUNTIF('MS-Sang'!S$6:S$35,$D71)+COUNTIF('MS-Chieu'!S$6:S$35,$D71),"0")&amp;"), ","")</f>
        <v/>
      </c>
      <c r="Z71" s="247" t="str">
        <f>IF((COUNTIF('MS-Sang'!T$6:T$35,$D71)+COUNTIF('MS-Chieu'!T$6:T$35,$D71))&gt;0,Z$6&amp;" ("&amp;TEXT(COUNTIF('MS-Sang'!T$6:T$35,$D71)+COUNTIF('MS-Chieu'!T$6:T$35,$D71),"0")&amp;"), ","")</f>
        <v/>
      </c>
      <c r="AA71" s="247" t="str">
        <f>IF((COUNTIF('MS-Sang'!U$6:U$35,$D71)+COUNTIF('MS-Chieu'!U$6:U$35,$D71))&gt;0,AA$6&amp;" ("&amp;TEXT(COUNTIF('MS-Sang'!U$6:U$35,$D71)+COUNTIF('MS-Chieu'!U$6:U$35,$D71),"0")&amp;"), ","")</f>
        <v/>
      </c>
      <c r="AB71" s="247" t="str">
        <f>IF((COUNTIF('MS-Sang'!V$6:V$35,$D71)+COUNTIF('MS-Chieu'!V$6:V$35,$D71))&gt;0,AB$6&amp;" ("&amp;TEXT(COUNTIF('MS-Sang'!V$6:V$35,$D71)+COUNTIF('MS-Chieu'!V$6:V$35,$D71),"0")&amp;"), ","")</f>
        <v/>
      </c>
      <c r="AC71" s="247" t="str">
        <f>IF((COUNTIF('MS-Sang'!W$6:W$35,$D71)+COUNTIF('MS-Chieu'!W$6:W$35,$D71))&gt;0,AC$6&amp;" ("&amp;TEXT(COUNTIF('MS-Sang'!W$6:W$35,$D71)+COUNTIF('MS-Chieu'!W$6:W$35,$D71),"0")&amp;"), ","")</f>
        <v/>
      </c>
      <c r="AD71" s="247" t="str">
        <f>IF((COUNTIF('MS-Sang'!X$6:X$35,$D71)+COUNTIF('MS-Chieu'!X$6:X$35,$D71))&gt;0,AD$6&amp;" ("&amp;TEXT(COUNTIF('MS-Sang'!X$6:X$35,$D71)+COUNTIF('MS-Chieu'!X$6:X$35,$D71),"0")&amp;"), ","")</f>
        <v/>
      </c>
      <c r="AE71" s="247" t="str">
        <f>IF((COUNTIF('MS-Sang'!Y$6:Y$35,$D71)+COUNTIF('MS-Chieu'!Y$6:Y$35,$D71))&gt;0,AE$6&amp;" ("&amp;TEXT(COUNTIF('MS-Sang'!Y$6:Y$35,$D71)+COUNTIF('MS-Chieu'!Y$6:Y$35,$D71),"0")&amp;"), ","")</f>
        <v/>
      </c>
      <c r="AF71" s="247" t="str">
        <f>IF((COUNTIF('MS-Sang'!Z$6:Z$35,$D71)+COUNTIF('MS-Chieu'!Z$6:Z$35,$D71))&gt;0,AF$6&amp;" ("&amp;TEXT(COUNTIF('MS-Sang'!Z$6:Z$35,$D71)+COUNTIF('MS-Chieu'!Z$6:Z$35,$D71),"0")&amp;"), ","")</f>
        <v xml:space="preserve">12A3 (4), </v>
      </c>
      <c r="AG71" s="247" t="str">
        <f>IF((COUNTIF('MS-Sang'!AA$6:AA$35,$D71)+COUNTIF('MS-Chieu'!AA$6:AA$35,$D71))&gt;0,AG$6&amp;" ("&amp;TEXT(COUNTIF('MS-Sang'!AA$6:AA$35,$D71)+COUNTIF('MS-Chieu'!AA$6:AA$35,$D71),"0")&amp;"), ","")</f>
        <v/>
      </c>
      <c r="AH71" s="247" t="str">
        <f>IF((COUNTIF('MS-Sang'!AB$6:AB$35,$D71)+COUNTIF('MS-Chieu'!AB$6:AB$35,$D71))&gt;0,AH$6&amp;" ("&amp;TEXT(COUNTIF('MS-Sang'!AB$6:AB$35,$D71)+COUNTIF('MS-Chieu'!AB$6:AB$35,$D71),"0")&amp;"), ","")</f>
        <v/>
      </c>
      <c r="AI71" s="247" t="str">
        <f>IF((COUNTIF('MS-Sang'!AC$6:AC$35,$D71)+COUNTIF('MS-Chieu'!AC$6:AC$35,$D71))&gt;0,AI$6&amp;" ("&amp;TEXT(COUNTIF('MS-Sang'!AC$6:AC$35,$D71)+COUNTIF('MS-Chieu'!AC$6:AC$35,$D71),"0")&amp;"), ","")</f>
        <v/>
      </c>
      <c r="AJ71" s="247" t="str">
        <f>IF((COUNTIF('MS-Sang'!AD$6:AD$35,$D71)+COUNTIF('MS-Chieu'!AD$6:AD$35,$D71))&gt;0,AJ$6&amp;" ("&amp;TEXT(COUNTIF('MS-Sang'!AD$6:AD$35,$D71)+COUNTIF('MS-Chieu'!AD$6:AD$35,$D71),"0")&amp;"), ","")</f>
        <v xml:space="preserve">12A7 (4), </v>
      </c>
      <c r="AK71" s="247" t="str">
        <f>IF((COUNTIF('MS-Sang'!AE$6:AE$35,$D71)+COUNTIF('MS-Chieu'!AE$6:AE$35,$D71))&gt;0,AK$6&amp;" ("&amp;TEXT(COUNTIF('MS-Sang'!AE$6:AE$35,$D71)+COUNTIF('MS-Chieu'!AE$6:AE$35,$D71),"0")&amp;"), ","")</f>
        <v/>
      </c>
      <c r="AL71" s="247" t="str">
        <f>IF((COUNTIF('MS-Sang'!AF$6:AF$35,$D71)+COUNTIF('MS-Chieu'!AF$6:AF$35,$D71))&gt;0,AL$6&amp;" ("&amp;TEXT(COUNTIF('MS-Sang'!AF$6:AF$35,$D71)+COUNTIF('MS-Chieu'!AF$6:AF$35,$D71),"0")&amp;"), ","")</f>
        <v/>
      </c>
      <c r="AM71" s="247" t="str">
        <f>IF((COUNTIF('MS-Sang'!AG$6:AG$35,$D71)+COUNTIF('MS-Chieu'!AG$6:AG$35,$D71))&gt;0,AM$6&amp;" ("&amp;TEXT(COUNTIF('MS-Sang'!AG$6:AG$35,$D71)+COUNTIF('MS-Chieu'!AG$6:AG$35,$D71),"0")&amp;"), ","")</f>
        <v/>
      </c>
      <c r="AN71" s="247" t="str">
        <f>IF((COUNTIF('MS-Sang'!AH$6:AH$35,$D71)+COUNTIF('MS-Chieu'!AH$6:AH$35,$D71))&gt;0,AN$6&amp;" ("&amp;TEXT(COUNTIF('MS-Sang'!AH$6:AH$35,$D71)+COUNTIF('MS-Chieu'!AH$6:AH$35,$D71),"0")&amp;"), ","")</f>
        <v xml:space="preserve">12A11 (4), </v>
      </c>
      <c r="AO71" s="247" t="str">
        <f>IF((COUNTIF('MS-Sang'!AI$6:AI$35,$D71)+COUNTIF('MS-Chieu'!AI$6:AI$35,$D71))&gt;0,AO$6&amp;" ("&amp;TEXT(COUNTIF('MS-Sang'!AI$6:AI$35,$D71)+COUNTIF('MS-Chieu'!AI$6:AI$35,$D71),"0")&amp;"), ","")</f>
        <v/>
      </c>
      <c r="AP71" s="247" t="str">
        <f>IF((COUNTIF('MS-Sang'!AJ$6:AJ$35,$D71)+COUNTIF('MS-Chieu'!AJ$6:AJ$35,$D71))&gt;0,AP$6&amp;" ("&amp;TEXT(COUNTIF('MS-Sang'!AJ$6:AJ$35,$D71)+COUNTIF('MS-Chieu'!AJ$6:AJ$35,$D71),"0")&amp;"), ","")</f>
        <v/>
      </c>
      <c r="AQ71" s="247" t="str">
        <f>IF((COUNTIF('MS-Sang'!AK$6:AK$35,$D71)+COUNTIF('MS-Chieu'!AK$6:AK$35,$D71))&gt;0,AQ$6&amp;" ("&amp;TEXT(COUNTIF('MS-Sang'!AK$6:AK$35,$D71)+COUNTIF('MS-Chieu'!AK$6:AK$35,$D71),"0")&amp;"), ","")</f>
        <v/>
      </c>
      <c r="AR71" s="247" t="str">
        <f>IF((COUNTIF('MS-Sang'!AL$6:AL$35,$D71)+COUNTIF('MS-Chieu'!AL$6:AL$35,$D71))&gt;0,AR$6&amp;" ("&amp;TEXT(COUNTIF('MS-Sang'!AL$6:AL$35,$D71)+COUNTIF('MS-Chieu'!AL$6:AL$35,$D71),"0")&amp;"), ","")</f>
        <v/>
      </c>
      <c r="AS71" s="247" t="str">
        <f>IF((COUNTIF('MS-Sang'!AM$6:AM$35,$D71)+COUNTIF('MS-Chieu'!AM$6:AM$35,$D71))&gt;0,AS$6&amp;" ("&amp;TEXT(COUNTIF('MS-Sang'!AM$6:AM$35,$D71)+COUNTIF('MS-Chieu'!AM$6:AM$35,$D71),"0")&amp;"), ","")</f>
        <v/>
      </c>
    </row>
    <row r="72" spans="1:45" s="231" customFormat="1" ht="18.75" x14ac:dyDescent="0.2">
      <c r="A72" s="245">
        <f t="shared" si="0"/>
        <v>65</v>
      </c>
      <c r="B72" s="246" t="str">
        <f>'MS1'!L66</f>
        <v>Phạm Thị Như</v>
      </c>
      <c r="C72" s="246" t="str">
        <f>'MS1'!E66</f>
        <v>Văn</v>
      </c>
      <c r="D72" s="240" t="str">
        <f>'MS1'!B66</f>
        <v>V3</v>
      </c>
      <c r="E72" s="246" t="str">
        <f>'MS1'!N66</f>
        <v/>
      </c>
      <c r="F72" s="247" t="str">
        <f t="shared" si="1"/>
        <v/>
      </c>
      <c r="G72" s="248">
        <f>COUNTIF('MS-Sang'!$C$6:$AI$35,PCGD!$D72)+COUNTIF('MS-Chieu'!$C$6:$AI$35,PCGD!$D72)</f>
        <v>0</v>
      </c>
      <c r="H72" s="247" t="str">
        <f t="shared" si="2"/>
        <v/>
      </c>
      <c r="I72" s="247" t="str">
        <f>IF((COUNTIF('MS-Sang'!C$6:C$35,$D72)+COUNTIF('MS-Chieu'!C$6:C$35,$D72))&gt;0,I$6&amp;" ("&amp;TEXT(COUNTIF('MS-Sang'!C$6:C$35,$D72)+COUNTIF('MS-Chieu'!C$6:C$35,$D72),"0")&amp;"), ","")</f>
        <v/>
      </c>
      <c r="J72" s="247" t="str">
        <f>IF((COUNTIF('MS-Sang'!D$6:D$35,$D72)+COUNTIF('MS-Chieu'!D$6:D$35,$D72))&gt;0,J$6&amp;" ("&amp;TEXT(COUNTIF('MS-Sang'!D$6:D$35,$D72)+COUNTIF('MS-Chieu'!D$6:D$35,$D72),"0")&amp;"), ","")</f>
        <v/>
      </c>
      <c r="K72" s="247" t="str">
        <f>IF((COUNTIF('MS-Sang'!E$6:E$35,$D72)+COUNTIF('MS-Chieu'!E$6:E$35,$D72))&gt;0,K$6&amp;" ("&amp;TEXT(COUNTIF('MS-Sang'!E$6:E$35,$D72)+COUNTIF('MS-Chieu'!E$6:E$35,$D72),"0")&amp;"), ","")</f>
        <v/>
      </c>
      <c r="L72" s="247" t="str">
        <f>IF((COUNTIF('MS-Sang'!F$6:F$35,$D72)+COUNTIF('MS-Chieu'!F$6:F$35,$D72))&gt;0,L$6&amp;" ("&amp;TEXT(COUNTIF('MS-Sang'!F$6:F$35,$D72)+COUNTIF('MS-Chieu'!F$6:F$35,$D72),"0")&amp;"), ","")</f>
        <v/>
      </c>
      <c r="M72" s="247" t="str">
        <f>IF((COUNTIF('MS-Sang'!G$6:G$35,$D72)+COUNTIF('MS-Chieu'!G$6:G$35,$D72))&gt;0,M$6&amp;" ("&amp;TEXT(COUNTIF('MS-Sang'!G$6:G$35,$D72)+COUNTIF('MS-Chieu'!G$6:G$35,$D72),"0")&amp;"), ","")</f>
        <v/>
      </c>
      <c r="N72" s="247" t="str">
        <f>IF((COUNTIF('MS-Sang'!H$6:H$35,$D72)+COUNTIF('MS-Chieu'!H$6:H$35,$D72))&gt;0,N$6&amp;" ("&amp;TEXT(COUNTIF('MS-Sang'!H$6:H$35,$D72)+COUNTIF('MS-Chieu'!H$6:H$35,$D72),"0")&amp;"), ","")</f>
        <v/>
      </c>
      <c r="O72" s="247" t="str">
        <f>IF((COUNTIF('MS-Sang'!I$6:I$35,$D72)+COUNTIF('MS-Chieu'!I$6:I$35,$D72))&gt;0,O$6&amp;" ("&amp;TEXT(COUNTIF('MS-Sang'!I$6:I$35,$D72)+COUNTIF('MS-Chieu'!I$6:I$35,$D72),"0")&amp;"), ","")</f>
        <v/>
      </c>
      <c r="P72" s="247" t="str">
        <f>IF((COUNTIF('MS-Sang'!J$6:J$35,$D72)+COUNTIF('MS-Chieu'!J$6:J$35,$D72))&gt;0,P$6&amp;" ("&amp;TEXT(COUNTIF('MS-Sang'!J$6:J$35,$D72)+COUNTIF('MS-Chieu'!J$6:J$35,$D72),"0")&amp;"), ","")</f>
        <v/>
      </c>
      <c r="Q72" s="247" t="str">
        <f>IF((COUNTIF('MS-Sang'!K$6:K$35,$D72)+COUNTIF('MS-Chieu'!K$6:K$35,$D72))&gt;0,Q$6&amp;" ("&amp;TEXT(COUNTIF('MS-Sang'!K$6:K$35,$D72)+COUNTIF('MS-Chieu'!K$6:K$35,$D72),"0")&amp;"), ","")</f>
        <v/>
      </c>
      <c r="R72" s="247" t="str">
        <f>IF((COUNTIF('MS-Sang'!L$6:L$35,$D72)+COUNTIF('MS-Chieu'!L$6:L$35,$D72))&gt;0,R$6&amp;" ("&amp;TEXT(COUNTIF('MS-Sang'!L$6:L$35,$D72)+COUNTIF('MS-Chieu'!L$6:L$35,$D72),"0")&amp;"), ","")</f>
        <v/>
      </c>
      <c r="S72" s="247" t="str">
        <f>IF((COUNTIF('MS-Sang'!M$6:M$35,$D72)+COUNTIF('MS-Chieu'!M$6:M$35,$D72))&gt;0,S$6&amp;" ("&amp;TEXT(COUNTIF('MS-Sang'!M$6:M$35,$D72)+COUNTIF('MS-Chieu'!M$6:M$35,$D72),"0")&amp;"), ","")</f>
        <v/>
      </c>
      <c r="T72" s="247" t="str">
        <f>IF((COUNTIF('MS-Sang'!N$6:N$35,$D72)+COUNTIF('MS-Chieu'!N$6:N$35,$D72))&gt;0,T$6&amp;" ("&amp;TEXT(COUNTIF('MS-Sang'!N$6:N$35,$D72)+COUNTIF('MS-Chieu'!N$6:N$35,$D72),"0")&amp;"), ","")</f>
        <v/>
      </c>
      <c r="U72" s="247" t="str">
        <f>IF((COUNTIF('MS-Sang'!O$6:O$35,$D72)+COUNTIF('MS-Chieu'!O$6:O$35,$D72))&gt;0,U$6&amp;" ("&amp;TEXT(COUNTIF('MS-Sang'!O$6:O$35,$D72)+COUNTIF('MS-Chieu'!O$6:O$35,$D72),"0")&amp;"), ","")</f>
        <v/>
      </c>
      <c r="V72" s="247" t="str">
        <f>IF((COUNTIF('MS-Sang'!P$6:P$35,$D72)+COUNTIF('MS-Chieu'!P$6:P$35,$D72))&gt;0,V$6&amp;" ("&amp;TEXT(COUNTIF('MS-Sang'!P$6:P$35,$D72)+COUNTIF('MS-Chieu'!P$6:P$35,$D72),"0")&amp;"), ","")</f>
        <v/>
      </c>
      <c r="W72" s="247" t="str">
        <f>IF((COUNTIF('MS-Sang'!Q$6:Q$35,$D72)+COUNTIF('MS-Chieu'!Q$6:Q$35,$D72))&gt;0,W$6&amp;" ("&amp;TEXT(COUNTIF('MS-Sang'!Q$6:Q$35,$D72)+COUNTIF('MS-Chieu'!Q$6:Q$35,$D72),"0")&amp;"), ","")</f>
        <v/>
      </c>
      <c r="X72" s="247" t="str">
        <f>IF((COUNTIF('MS-Sang'!R$6:R$35,$D72)+COUNTIF('MS-Chieu'!R$6:R$35,$D72))&gt;0,X$6&amp;" ("&amp;TEXT(COUNTIF('MS-Sang'!R$6:R$35,$D72)+COUNTIF('MS-Chieu'!R$6:R$35,$D72),"0")&amp;"), ","")</f>
        <v/>
      </c>
      <c r="Y72" s="247" t="str">
        <f>IF((COUNTIF('MS-Sang'!S$6:S$35,$D72)+COUNTIF('MS-Chieu'!S$6:S$35,$D72))&gt;0,Y$6&amp;" ("&amp;TEXT(COUNTIF('MS-Sang'!S$6:S$35,$D72)+COUNTIF('MS-Chieu'!S$6:S$35,$D72),"0")&amp;"), ","")</f>
        <v/>
      </c>
      <c r="Z72" s="247" t="str">
        <f>IF((COUNTIF('MS-Sang'!T$6:T$35,$D72)+COUNTIF('MS-Chieu'!T$6:T$35,$D72))&gt;0,Z$6&amp;" ("&amp;TEXT(COUNTIF('MS-Sang'!T$6:T$35,$D72)+COUNTIF('MS-Chieu'!T$6:T$35,$D72),"0")&amp;"), ","")</f>
        <v/>
      </c>
      <c r="AA72" s="247" t="str">
        <f>IF((COUNTIF('MS-Sang'!U$6:U$35,$D72)+COUNTIF('MS-Chieu'!U$6:U$35,$D72))&gt;0,AA$6&amp;" ("&amp;TEXT(COUNTIF('MS-Sang'!U$6:U$35,$D72)+COUNTIF('MS-Chieu'!U$6:U$35,$D72),"0")&amp;"), ","")</f>
        <v/>
      </c>
      <c r="AB72" s="247" t="str">
        <f>IF((COUNTIF('MS-Sang'!V$6:V$35,$D72)+COUNTIF('MS-Chieu'!V$6:V$35,$D72))&gt;0,AB$6&amp;" ("&amp;TEXT(COUNTIF('MS-Sang'!V$6:V$35,$D72)+COUNTIF('MS-Chieu'!V$6:V$35,$D72),"0")&amp;"), ","")</f>
        <v/>
      </c>
      <c r="AC72" s="247" t="str">
        <f>IF((COUNTIF('MS-Sang'!W$6:W$35,$D72)+COUNTIF('MS-Chieu'!W$6:W$35,$D72))&gt;0,AC$6&amp;" ("&amp;TEXT(COUNTIF('MS-Sang'!W$6:W$35,$D72)+COUNTIF('MS-Chieu'!W$6:W$35,$D72),"0")&amp;"), ","")</f>
        <v/>
      </c>
      <c r="AD72" s="247" t="str">
        <f>IF((COUNTIF('MS-Sang'!X$6:X$35,$D72)+COUNTIF('MS-Chieu'!X$6:X$35,$D72))&gt;0,AD$6&amp;" ("&amp;TEXT(COUNTIF('MS-Sang'!X$6:X$35,$D72)+COUNTIF('MS-Chieu'!X$6:X$35,$D72),"0")&amp;"), ","")</f>
        <v/>
      </c>
      <c r="AE72" s="247" t="str">
        <f>IF((COUNTIF('MS-Sang'!Y$6:Y$35,$D72)+COUNTIF('MS-Chieu'!Y$6:Y$35,$D72))&gt;0,AE$6&amp;" ("&amp;TEXT(COUNTIF('MS-Sang'!Y$6:Y$35,$D72)+COUNTIF('MS-Chieu'!Y$6:Y$35,$D72),"0")&amp;"), ","")</f>
        <v/>
      </c>
      <c r="AF72" s="247" t="str">
        <f>IF((COUNTIF('MS-Sang'!Z$6:Z$35,$D72)+COUNTIF('MS-Chieu'!Z$6:Z$35,$D72))&gt;0,AF$6&amp;" ("&amp;TEXT(COUNTIF('MS-Sang'!Z$6:Z$35,$D72)+COUNTIF('MS-Chieu'!Z$6:Z$35,$D72),"0")&amp;"), ","")</f>
        <v/>
      </c>
      <c r="AG72" s="247" t="str">
        <f>IF((COUNTIF('MS-Sang'!AA$6:AA$35,$D72)+COUNTIF('MS-Chieu'!AA$6:AA$35,$D72))&gt;0,AG$6&amp;" ("&amp;TEXT(COUNTIF('MS-Sang'!AA$6:AA$35,$D72)+COUNTIF('MS-Chieu'!AA$6:AA$35,$D72),"0")&amp;"), ","")</f>
        <v/>
      </c>
      <c r="AH72" s="247" t="str">
        <f>IF((COUNTIF('MS-Sang'!AB$6:AB$35,$D72)+COUNTIF('MS-Chieu'!AB$6:AB$35,$D72))&gt;0,AH$6&amp;" ("&amp;TEXT(COUNTIF('MS-Sang'!AB$6:AB$35,$D72)+COUNTIF('MS-Chieu'!AB$6:AB$35,$D72),"0")&amp;"), ","")</f>
        <v/>
      </c>
      <c r="AI72" s="247" t="str">
        <f>IF((COUNTIF('MS-Sang'!AC$6:AC$35,$D72)+COUNTIF('MS-Chieu'!AC$6:AC$35,$D72))&gt;0,AI$6&amp;" ("&amp;TEXT(COUNTIF('MS-Sang'!AC$6:AC$35,$D72)+COUNTIF('MS-Chieu'!AC$6:AC$35,$D72),"0")&amp;"), ","")</f>
        <v/>
      </c>
      <c r="AJ72" s="247" t="str">
        <f>IF((COUNTIF('MS-Sang'!AD$6:AD$35,$D72)+COUNTIF('MS-Chieu'!AD$6:AD$35,$D72))&gt;0,AJ$6&amp;" ("&amp;TEXT(COUNTIF('MS-Sang'!AD$6:AD$35,$D72)+COUNTIF('MS-Chieu'!AD$6:AD$35,$D72),"0")&amp;"), ","")</f>
        <v/>
      </c>
      <c r="AK72" s="247" t="str">
        <f>IF((COUNTIF('MS-Sang'!AE$6:AE$35,$D72)+COUNTIF('MS-Chieu'!AE$6:AE$35,$D72))&gt;0,AK$6&amp;" ("&amp;TEXT(COUNTIF('MS-Sang'!AE$6:AE$35,$D72)+COUNTIF('MS-Chieu'!AE$6:AE$35,$D72),"0")&amp;"), ","")</f>
        <v/>
      </c>
      <c r="AL72" s="247" t="str">
        <f>IF((COUNTIF('MS-Sang'!AF$6:AF$35,$D72)+COUNTIF('MS-Chieu'!AF$6:AF$35,$D72))&gt;0,AL$6&amp;" ("&amp;TEXT(COUNTIF('MS-Sang'!AF$6:AF$35,$D72)+COUNTIF('MS-Chieu'!AF$6:AF$35,$D72),"0")&amp;"), ","")</f>
        <v/>
      </c>
      <c r="AM72" s="247" t="str">
        <f>IF((COUNTIF('MS-Sang'!AG$6:AG$35,$D72)+COUNTIF('MS-Chieu'!AG$6:AG$35,$D72))&gt;0,AM$6&amp;" ("&amp;TEXT(COUNTIF('MS-Sang'!AG$6:AG$35,$D72)+COUNTIF('MS-Chieu'!AG$6:AG$35,$D72),"0")&amp;"), ","")</f>
        <v/>
      </c>
      <c r="AN72" s="247" t="str">
        <f>IF((COUNTIF('MS-Sang'!AH$6:AH$35,$D72)+COUNTIF('MS-Chieu'!AH$6:AH$35,$D72))&gt;0,AN$6&amp;" ("&amp;TEXT(COUNTIF('MS-Sang'!AH$6:AH$35,$D72)+COUNTIF('MS-Chieu'!AH$6:AH$35,$D72),"0")&amp;"), ","")</f>
        <v/>
      </c>
      <c r="AO72" s="247" t="str">
        <f>IF((COUNTIF('MS-Sang'!AI$6:AI$35,$D72)+COUNTIF('MS-Chieu'!AI$6:AI$35,$D72))&gt;0,AO$6&amp;" ("&amp;TEXT(COUNTIF('MS-Sang'!AI$6:AI$35,$D72)+COUNTIF('MS-Chieu'!AI$6:AI$35,$D72),"0")&amp;"), ","")</f>
        <v/>
      </c>
      <c r="AP72" s="247" t="str">
        <f>IF((COUNTIF('MS-Sang'!AJ$6:AJ$35,$D72)+COUNTIF('MS-Chieu'!AJ$6:AJ$35,$D72))&gt;0,AP$6&amp;" ("&amp;TEXT(COUNTIF('MS-Sang'!AJ$6:AJ$35,$D72)+COUNTIF('MS-Chieu'!AJ$6:AJ$35,$D72),"0")&amp;"), ","")</f>
        <v/>
      </c>
      <c r="AQ72" s="247" t="str">
        <f>IF((COUNTIF('MS-Sang'!AK$6:AK$35,$D72)+COUNTIF('MS-Chieu'!AK$6:AK$35,$D72))&gt;0,AQ$6&amp;" ("&amp;TEXT(COUNTIF('MS-Sang'!AK$6:AK$35,$D72)+COUNTIF('MS-Chieu'!AK$6:AK$35,$D72),"0")&amp;"), ","")</f>
        <v/>
      </c>
      <c r="AR72" s="247" t="str">
        <f>IF((COUNTIF('MS-Sang'!AL$6:AL$35,$D72)+COUNTIF('MS-Chieu'!AL$6:AL$35,$D72))&gt;0,AR$6&amp;" ("&amp;TEXT(COUNTIF('MS-Sang'!AL$6:AL$35,$D72)+COUNTIF('MS-Chieu'!AL$6:AL$35,$D72),"0")&amp;"), ","")</f>
        <v/>
      </c>
      <c r="AS72" s="247" t="str">
        <f>IF((COUNTIF('MS-Sang'!AM$6:AM$35,$D72)+COUNTIF('MS-Chieu'!AM$6:AM$35,$D72))&gt;0,AS$6&amp;" ("&amp;TEXT(COUNTIF('MS-Sang'!AM$6:AM$35,$D72)+COUNTIF('MS-Chieu'!AM$6:AM$35,$D72),"0")&amp;"), ","")</f>
        <v/>
      </c>
    </row>
    <row r="73" spans="1:45" s="231" customFormat="1" ht="18.75" x14ac:dyDescent="0.2">
      <c r="A73" s="245">
        <f t="shared" ref="A73:A89" si="3">A72+1</f>
        <v>66</v>
      </c>
      <c r="B73" s="246" t="str">
        <f>'MS1'!L67</f>
        <v>Nguyễn Thị Minh Vân</v>
      </c>
      <c r="C73" s="246" t="str">
        <f>'MS1'!E67</f>
        <v>Văn</v>
      </c>
      <c r="D73" s="240" t="str">
        <f>'MS1'!B67</f>
        <v>V4</v>
      </c>
      <c r="E73" s="246" t="str">
        <f>'MS1'!N67</f>
        <v>10A8</v>
      </c>
      <c r="F73" s="247" t="str">
        <f t="shared" ref="F73:F97" si="4">CONCATENATE(I73,J73,K73,L73,M73,N73,O73,P73,Q73,R73,S73,T73,U73,V73,W73,H73)</f>
        <v xml:space="preserve">10A8 (5), 10A9 (4), 11A6 (4), </v>
      </c>
      <c r="G73" s="248">
        <f>COUNTIF('MS-Sang'!$C$6:$AI$35,PCGD!$D73)+COUNTIF('MS-Chieu'!$C$6:$AI$35,PCGD!$D73)</f>
        <v>13</v>
      </c>
      <c r="H73" s="247" t="str">
        <f t="shared" ref="H73:H97" si="5">CONCATENATE(X73,Y73,Z73,AA73,AB73,AC73,AD73,AE73,AF73,AG73,AH73,AI73,AJ73,AK73,AL73,AM73,AN73)</f>
        <v xml:space="preserve">11A6 (4), </v>
      </c>
      <c r="I73" s="247" t="str">
        <f>IF((COUNTIF('MS-Sang'!C$6:C$35,$D73)+COUNTIF('MS-Chieu'!C$6:C$35,$D73))&gt;0,I$6&amp;" ("&amp;TEXT(COUNTIF('MS-Sang'!C$6:C$35,$D73)+COUNTIF('MS-Chieu'!C$6:C$35,$D73),"0")&amp;"), ","")</f>
        <v/>
      </c>
      <c r="J73" s="247" t="str">
        <f>IF((COUNTIF('MS-Sang'!D$6:D$35,$D73)+COUNTIF('MS-Chieu'!D$6:D$35,$D73))&gt;0,J$6&amp;" ("&amp;TEXT(COUNTIF('MS-Sang'!D$6:D$35,$D73)+COUNTIF('MS-Chieu'!D$6:D$35,$D73),"0")&amp;"), ","")</f>
        <v/>
      </c>
      <c r="K73" s="247" t="str">
        <f>IF((COUNTIF('MS-Sang'!E$6:E$35,$D73)+COUNTIF('MS-Chieu'!E$6:E$35,$D73))&gt;0,K$6&amp;" ("&amp;TEXT(COUNTIF('MS-Sang'!E$6:E$35,$D73)+COUNTIF('MS-Chieu'!E$6:E$35,$D73),"0")&amp;"), ","")</f>
        <v/>
      </c>
      <c r="L73" s="247" t="str">
        <f>IF((COUNTIF('MS-Sang'!F$6:F$35,$D73)+COUNTIF('MS-Chieu'!F$6:F$35,$D73))&gt;0,L$6&amp;" ("&amp;TEXT(COUNTIF('MS-Sang'!F$6:F$35,$D73)+COUNTIF('MS-Chieu'!F$6:F$35,$D73),"0")&amp;"), ","")</f>
        <v/>
      </c>
      <c r="M73" s="247" t="str">
        <f>IF((COUNTIF('MS-Sang'!G$6:G$35,$D73)+COUNTIF('MS-Chieu'!G$6:G$35,$D73))&gt;0,M$6&amp;" ("&amp;TEXT(COUNTIF('MS-Sang'!G$6:G$35,$D73)+COUNTIF('MS-Chieu'!G$6:G$35,$D73),"0")&amp;"), ","")</f>
        <v/>
      </c>
      <c r="N73" s="247" t="str">
        <f>IF((COUNTIF('MS-Sang'!H$6:H$35,$D73)+COUNTIF('MS-Chieu'!H$6:H$35,$D73))&gt;0,N$6&amp;" ("&amp;TEXT(COUNTIF('MS-Sang'!H$6:H$35,$D73)+COUNTIF('MS-Chieu'!H$6:H$35,$D73),"0")&amp;"), ","")</f>
        <v/>
      </c>
      <c r="O73" s="247" t="str">
        <f>IF((COUNTIF('MS-Sang'!I$6:I$35,$D73)+COUNTIF('MS-Chieu'!I$6:I$35,$D73))&gt;0,O$6&amp;" ("&amp;TEXT(COUNTIF('MS-Sang'!I$6:I$35,$D73)+COUNTIF('MS-Chieu'!I$6:I$35,$D73),"0")&amp;"), ","")</f>
        <v/>
      </c>
      <c r="P73" s="247" t="str">
        <f>IF((COUNTIF('MS-Sang'!J$6:J$35,$D73)+COUNTIF('MS-Chieu'!J$6:J$35,$D73))&gt;0,P$6&amp;" ("&amp;TEXT(COUNTIF('MS-Sang'!J$6:J$35,$D73)+COUNTIF('MS-Chieu'!J$6:J$35,$D73),"0")&amp;"), ","")</f>
        <v xml:space="preserve">10A8 (5), </v>
      </c>
      <c r="Q73" s="247" t="str">
        <f>IF((COUNTIF('MS-Sang'!K$6:K$35,$D73)+COUNTIF('MS-Chieu'!K$6:K$35,$D73))&gt;0,Q$6&amp;" ("&amp;TEXT(COUNTIF('MS-Sang'!K$6:K$35,$D73)+COUNTIF('MS-Chieu'!K$6:K$35,$D73),"0")&amp;"), ","")</f>
        <v xml:space="preserve">10A9 (4), </v>
      </c>
      <c r="R73" s="247" t="str">
        <f>IF((COUNTIF('MS-Sang'!L$6:L$35,$D73)+COUNTIF('MS-Chieu'!L$6:L$35,$D73))&gt;0,R$6&amp;" ("&amp;TEXT(COUNTIF('MS-Sang'!L$6:L$35,$D73)+COUNTIF('MS-Chieu'!L$6:L$35,$D73),"0")&amp;"), ","")</f>
        <v/>
      </c>
      <c r="S73" s="247" t="str">
        <f>IF((COUNTIF('MS-Sang'!M$6:M$35,$D73)+COUNTIF('MS-Chieu'!M$6:M$35,$D73))&gt;0,S$6&amp;" ("&amp;TEXT(COUNTIF('MS-Sang'!M$6:M$35,$D73)+COUNTIF('MS-Chieu'!M$6:M$35,$D73),"0")&amp;"), ","")</f>
        <v/>
      </c>
      <c r="T73" s="247" t="str">
        <f>IF((COUNTIF('MS-Sang'!N$6:N$35,$D73)+COUNTIF('MS-Chieu'!N$6:N$35,$D73))&gt;0,T$6&amp;" ("&amp;TEXT(COUNTIF('MS-Sang'!N$6:N$35,$D73)+COUNTIF('MS-Chieu'!N$6:N$35,$D73),"0")&amp;"), ","")</f>
        <v/>
      </c>
      <c r="U73" s="247" t="str">
        <f>IF((COUNTIF('MS-Sang'!O$6:O$35,$D73)+COUNTIF('MS-Chieu'!O$6:O$35,$D73))&gt;0,U$6&amp;" ("&amp;TEXT(COUNTIF('MS-Sang'!O$6:O$35,$D73)+COUNTIF('MS-Chieu'!O$6:O$35,$D73),"0")&amp;"), ","")</f>
        <v/>
      </c>
      <c r="V73" s="247" t="str">
        <f>IF((COUNTIF('MS-Sang'!P$6:P$35,$D73)+COUNTIF('MS-Chieu'!P$6:P$35,$D73))&gt;0,V$6&amp;" ("&amp;TEXT(COUNTIF('MS-Sang'!P$6:P$35,$D73)+COUNTIF('MS-Chieu'!P$6:P$35,$D73),"0")&amp;"), ","")</f>
        <v/>
      </c>
      <c r="W73" s="247" t="str">
        <f>IF((COUNTIF('MS-Sang'!Q$6:Q$35,$D73)+COUNTIF('MS-Chieu'!Q$6:Q$35,$D73))&gt;0,W$6&amp;" ("&amp;TEXT(COUNTIF('MS-Sang'!Q$6:Q$35,$D73)+COUNTIF('MS-Chieu'!Q$6:Q$35,$D73),"0")&amp;"), ","")</f>
        <v/>
      </c>
      <c r="X73" s="247" t="str">
        <f>IF((COUNTIF('MS-Sang'!R$6:R$35,$D73)+COUNTIF('MS-Chieu'!R$6:R$35,$D73))&gt;0,X$6&amp;" ("&amp;TEXT(COUNTIF('MS-Sang'!R$6:R$35,$D73)+COUNTIF('MS-Chieu'!R$6:R$35,$D73),"0")&amp;"), ","")</f>
        <v/>
      </c>
      <c r="Y73" s="247" t="str">
        <f>IF((COUNTIF('MS-Sang'!S$6:S$35,$D73)+COUNTIF('MS-Chieu'!S$6:S$35,$D73))&gt;0,Y$6&amp;" ("&amp;TEXT(COUNTIF('MS-Sang'!S$6:S$35,$D73)+COUNTIF('MS-Chieu'!S$6:S$35,$D73),"0")&amp;"), ","")</f>
        <v xml:space="preserve">11A6 (4), </v>
      </c>
      <c r="Z73" s="247" t="str">
        <f>IF((COUNTIF('MS-Sang'!T$6:T$35,$D73)+COUNTIF('MS-Chieu'!T$6:T$35,$D73))&gt;0,Z$6&amp;" ("&amp;TEXT(COUNTIF('MS-Sang'!T$6:T$35,$D73)+COUNTIF('MS-Chieu'!T$6:T$35,$D73),"0")&amp;"), ","")</f>
        <v/>
      </c>
      <c r="AA73" s="247" t="str">
        <f>IF((COUNTIF('MS-Sang'!U$6:U$35,$D73)+COUNTIF('MS-Chieu'!U$6:U$35,$D73))&gt;0,AA$6&amp;" ("&amp;TEXT(COUNTIF('MS-Sang'!U$6:U$35,$D73)+COUNTIF('MS-Chieu'!U$6:U$35,$D73),"0")&amp;"), ","")</f>
        <v/>
      </c>
      <c r="AB73" s="247" t="str">
        <f>IF((COUNTIF('MS-Sang'!V$6:V$35,$D73)+COUNTIF('MS-Chieu'!V$6:V$35,$D73))&gt;0,AB$6&amp;" ("&amp;TEXT(COUNTIF('MS-Sang'!V$6:V$35,$D73)+COUNTIF('MS-Chieu'!V$6:V$35,$D73),"0")&amp;"), ","")</f>
        <v/>
      </c>
      <c r="AC73" s="247" t="str">
        <f>IF((COUNTIF('MS-Sang'!W$6:W$35,$D73)+COUNTIF('MS-Chieu'!W$6:W$35,$D73))&gt;0,AC$6&amp;" ("&amp;TEXT(COUNTIF('MS-Sang'!W$6:W$35,$D73)+COUNTIF('MS-Chieu'!W$6:W$35,$D73),"0")&amp;"), ","")</f>
        <v/>
      </c>
      <c r="AD73" s="247" t="str">
        <f>IF((COUNTIF('MS-Sang'!X$6:X$35,$D73)+COUNTIF('MS-Chieu'!X$6:X$35,$D73))&gt;0,AD$6&amp;" ("&amp;TEXT(COUNTIF('MS-Sang'!X$6:X$35,$D73)+COUNTIF('MS-Chieu'!X$6:X$35,$D73),"0")&amp;"), ","")</f>
        <v/>
      </c>
      <c r="AE73" s="247" t="str">
        <f>IF((COUNTIF('MS-Sang'!Y$6:Y$35,$D73)+COUNTIF('MS-Chieu'!Y$6:Y$35,$D73))&gt;0,AE$6&amp;" ("&amp;TEXT(COUNTIF('MS-Sang'!Y$6:Y$35,$D73)+COUNTIF('MS-Chieu'!Y$6:Y$35,$D73),"0")&amp;"), ","")</f>
        <v/>
      </c>
      <c r="AF73" s="247" t="str">
        <f>IF((COUNTIF('MS-Sang'!Z$6:Z$35,$D73)+COUNTIF('MS-Chieu'!Z$6:Z$35,$D73))&gt;0,AF$6&amp;" ("&amp;TEXT(COUNTIF('MS-Sang'!Z$6:Z$35,$D73)+COUNTIF('MS-Chieu'!Z$6:Z$35,$D73),"0")&amp;"), ","")</f>
        <v/>
      </c>
      <c r="AG73" s="247" t="str">
        <f>IF((COUNTIF('MS-Sang'!AA$6:AA$35,$D73)+COUNTIF('MS-Chieu'!AA$6:AA$35,$D73))&gt;0,AG$6&amp;" ("&amp;TEXT(COUNTIF('MS-Sang'!AA$6:AA$35,$D73)+COUNTIF('MS-Chieu'!AA$6:AA$35,$D73),"0")&amp;"), ","")</f>
        <v/>
      </c>
      <c r="AH73" s="247" t="str">
        <f>IF((COUNTIF('MS-Sang'!AB$6:AB$35,$D73)+COUNTIF('MS-Chieu'!AB$6:AB$35,$D73))&gt;0,AH$6&amp;" ("&amp;TEXT(COUNTIF('MS-Sang'!AB$6:AB$35,$D73)+COUNTIF('MS-Chieu'!AB$6:AB$35,$D73),"0")&amp;"), ","")</f>
        <v/>
      </c>
      <c r="AI73" s="247" t="str">
        <f>IF((COUNTIF('MS-Sang'!AC$6:AC$35,$D73)+COUNTIF('MS-Chieu'!AC$6:AC$35,$D73))&gt;0,AI$6&amp;" ("&amp;TEXT(COUNTIF('MS-Sang'!AC$6:AC$35,$D73)+COUNTIF('MS-Chieu'!AC$6:AC$35,$D73),"0")&amp;"), ","")</f>
        <v/>
      </c>
      <c r="AJ73" s="247" t="str">
        <f>IF((COUNTIF('MS-Sang'!AD$6:AD$35,$D73)+COUNTIF('MS-Chieu'!AD$6:AD$35,$D73))&gt;0,AJ$6&amp;" ("&amp;TEXT(COUNTIF('MS-Sang'!AD$6:AD$35,$D73)+COUNTIF('MS-Chieu'!AD$6:AD$35,$D73),"0")&amp;"), ","")</f>
        <v/>
      </c>
      <c r="AK73" s="247" t="str">
        <f>IF((COUNTIF('MS-Sang'!AE$6:AE$35,$D73)+COUNTIF('MS-Chieu'!AE$6:AE$35,$D73))&gt;0,AK$6&amp;" ("&amp;TEXT(COUNTIF('MS-Sang'!AE$6:AE$35,$D73)+COUNTIF('MS-Chieu'!AE$6:AE$35,$D73),"0")&amp;"), ","")</f>
        <v/>
      </c>
      <c r="AL73" s="247" t="str">
        <f>IF((COUNTIF('MS-Sang'!AF$6:AF$35,$D73)+COUNTIF('MS-Chieu'!AF$6:AF$35,$D73))&gt;0,AL$6&amp;" ("&amp;TEXT(COUNTIF('MS-Sang'!AF$6:AF$35,$D73)+COUNTIF('MS-Chieu'!AF$6:AF$35,$D73),"0")&amp;"), ","")</f>
        <v/>
      </c>
      <c r="AM73" s="247" t="str">
        <f>IF((COUNTIF('MS-Sang'!AG$6:AG$35,$D73)+COUNTIF('MS-Chieu'!AG$6:AG$35,$D73))&gt;0,AM$6&amp;" ("&amp;TEXT(COUNTIF('MS-Sang'!AG$6:AG$35,$D73)+COUNTIF('MS-Chieu'!AG$6:AG$35,$D73),"0")&amp;"), ","")</f>
        <v/>
      </c>
      <c r="AN73" s="247" t="str">
        <f>IF((COUNTIF('MS-Sang'!AH$6:AH$35,$D73)+COUNTIF('MS-Chieu'!AH$6:AH$35,$D73))&gt;0,AN$6&amp;" ("&amp;TEXT(COUNTIF('MS-Sang'!AH$6:AH$35,$D73)+COUNTIF('MS-Chieu'!AH$6:AH$35,$D73),"0")&amp;"), ","")</f>
        <v/>
      </c>
      <c r="AO73" s="247" t="str">
        <f>IF((COUNTIF('MS-Sang'!AI$6:AI$35,$D73)+COUNTIF('MS-Chieu'!AI$6:AI$35,$D73))&gt;0,AO$6&amp;" ("&amp;TEXT(COUNTIF('MS-Sang'!AI$6:AI$35,$D73)+COUNTIF('MS-Chieu'!AI$6:AI$35,$D73),"0")&amp;"), ","")</f>
        <v/>
      </c>
      <c r="AP73" s="247" t="str">
        <f>IF((COUNTIF('MS-Sang'!AJ$6:AJ$35,$D73)+COUNTIF('MS-Chieu'!AJ$6:AJ$35,$D73))&gt;0,AP$6&amp;" ("&amp;TEXT(COUNTIF('MS-Sang'!AJ$6:AJ$35,$D73)+COUNTIF('MS-Chieu'!AJ$6:AJ$35,$D73),"0")&amp;"), ","")</f>
        <v/>
      </c>
      <c r="AQ73" s="247" t="str">
        <f>IF((COUNTIF('MS-Sang'!AK$6:AK$35,$D73)+COUNTIF('MS-Chieu'!AK$6:AK$35,$D73))&gt;0,AQ$6&amp;" ("&amp;TEXT(COUNTIF('MS-Sang'!AK$6:AK$35,$D73)+COUNTIF('MS-Chieu'!AK$6:AK$35,$D73),"0")&amp;"), ","")</f>
        <v/>
      </c>
      <c r="AR73" s="247" t="str">
        <f>IF((COUNTIF('MS-Sang'!AL$6:AL$35,$D73)+COUNTIF('MS-Chieu'!AL$6:AL$35,$D73))&gt;0,AR$6&amp;" ("&amp;TEXT(COUNTIF('MS-Sang'!AL$6:AL$35,$D73)+COUNTIF('MS-Chieu'!AL$6:AL$35,$D73),"0")&amp;"), ","")</f>
        <v/>
      </c>
      <c r="AS73" s="247" t="str">
        <f>IF((COUNTIF('MS-Sang'!AM$6:AM$35,$D73)+COUNTIF('MS-Chieu'!AM$6:AM$35,$D73))&gt;0,AS$6&amp;" ("&amp;TEXT(COUNTIF('MS-Sang'!AM$6:AM$35,$D73)+COUNTIF('MS-Chieu'!AM$6:AM$35,$D73),"0")&amp;"), ","")</f>
        <v/>
      </c>
    </row>
    <row r="74" spans="1:45" s="231" customFormat="1" ht="18.75" x14ac:dyDescent="0.2">
      <c r="A74" s="245">
        <f t="shared" si="3"/>
        <v>67</v>
      </c>
      <c r="B74" s="246" t="str">
        <f>'MS1'!L68</f>
        <v>Nguyễn Thạch Ngọc</v>
      </c>
      <c r="C74" s="246" t="str">
        <f>'MS1'!E68</f>
        <v>Văn</v>
      </c>
      <c r="D74" s="240" t="str">
        <f>'MS1'!B68</f>
        <v>V5</v>
      </c>
      <c r="E74" s="246" t="str">
        <f>'MS1'!N68</f>
        <v/>
      </c>
      <c r="F74" s="247" t="str">
        <f t="shared" si="4"/>
        <v xml:space="preserve">12A9 (4), </v>
      </c>
      <c r="G74" s="248">
        <f>COUNTIF('MS-Sang'!$C$6:$AI$35,PCGD!$D74)+COUNTIF('MS-Chieu'!$C$6:$AI$35,PCGD!$D74)</f>
        <v>4</v>
      </c>
      <c r="H74" s="247" t="str">
        <f t="shared" si="5"/>
        <v xml:space="preserve">12A9 (4), </v>
      </c>
      <c r="I74" s="247" t="str">
        <f>IF((COUNTIF('MS-Sang'!C$6:C$35,$D74)+COUNTIF('MS-Chieu'!C$6:C$35,$D74))&gt;0,I$6&amp;" ("&amp;TEXT(COUNTIF('MS-Sang'!C$6:C$35,$D74)+COUNTIF('MS-Chieu'!C$6:C$35,$D74),"0")&amp;"), ","")</f>
        <v/>
      </c>
      <c r="J74" s="247" t="str">
        <f>IF((COUNTIF('MS-Sang'!D$6:D$35,$D74)+COUNTIF('MS-Chieu'!D$6:D$35,$D74))&gt;0,J$6&amp;" ("&amp;TEXT(COUNTIF('MS-Sang'!D$6:D$35,$D74)+COUNTIF('MS-Chieu'!D$6:D$35,$D74),"0")&amp;"), ","")</f>
        <v/>
      </c>
      <c r="K74" s="247" t="str">
        <f>IF((COUNTIF('MS-Sang'!E$6:E$35,$D74)+COUNTIF('MS-Chieu'!E$6:E$35,$D74))&gt;0,K$6&amp;" ("&amp;TEXT(COUNTIF('MS-Sang'!E$6:E$35,$D74)+COUNTIF('MS-Chieu'!E$6:E$35,$D74),"0")&amp;"), ","")</f>
        <v/>
      </c>
      <c r="L74" s="247" t="str">
        <f>IF((COUNTIF('MS-Sang'!F$6:F$35,$D74)+COUNTIF('MS-Chieu'!F$6:F$35,$D74))&gt;0,L$6&amp;" ("&amp;TEXT(COUNTIF('MS-Sang'!F$6:F$35,$D74)+COUNTIF('MS-Chieu'!F$6:F$35,$D74),"0")&amp;"), ","")</f>
        <v/>
      </c>
      <c r="M74" s="247" t="str">
        <f>IF((COUNTIF('MS-Sang'!G$6:G$35,$D74)+COUNTIF('MS-Chieu'!G$6:G$35,$D74))&gt;0,M$6&amp;" ("&amp;TEXT(COUNTIF('MS-Sang'!G$6:G$35,$D74)+COUNTIF('MS-Chieu'!G$6:G$35,$D74),"0")&amp;"), ","")</f>
        <v/>
      </c>
      <c r="N74" s="247" t="str">
        <f>IF((COUNTIF('MS-Sang'!H$6:H$35,$D74)+COUNTIF('MS-Chieu'!H$6:H$35,$D74))&gt;0,N$6&amp;" ("&amp;TEXT(COUNTIF('MS-Sang'!H$6:H$35,$D74)+COUNTIF('MS-Chieu'!H$6:H$35,$D74),"0")&amp;"), ","")</f>
        <v/>
      </c>
      <c r="O74" s="247" t="str">
        <f>IF((COUNTIF('MS-Sang'!I$6:I$35,$D74)+COUNTIF('MS-Chieu'!I$6:I$35,$D74))&gt;0,O$6&amp;" ("&amp;TEXT(COUNTIF('MS-Sang'!I$6:I$35,$D74)+COUNTIF('MS-Chieu'!I$6:I$35,$D74),"0")&amp;"), ","")</f>
        <v/>
      </c>
      <c r="P74" s="247" t="str">
        <f>IF((COUNTIF('MS-Sang'!J$6:J$35,$D74)+COUNTIF('MS-Chieu'!J$6:J$35,$D74))&gt;0,P$6&amp;" ("&amp;TEXT(COUNTIF('MS-Sang'!J$6:J$35,$D74)+COUNTIF('MS-Chieu'!J$6:J$35,$D74),"0")&amp;"), ","")</f>
        <v/>
      </c>
      <c r="Q74" s="247" t="str">
        <f>IF((COUNTIF('MS-Sang'!K$6:K$35,$D74)+COUNTIF('MS-Chieu'!K$6:K$35,$D74))&gt;0,Q$6&amp;" ("&amp;TEXT(COUNTIF('MS-Sang'!K$6:K$35,$D74)+COUNTIF('MS-Chieu'!K$6:K$35,$D74),"0")&amp;"), ","")</f>
        <v/>
      </c>
      <c r="R74" s="247" t="str">
        <f>IF((COUNTIF('MS-Sang'!L$6:L$35,$D74)+COUNTIF('MS-Chieu'!L$6:L$35,$D74))&gt;0,R$6&amp;" ("&amp;TEXT(COUNTIF('MS-Sang'!L$6:L$35,$D74)+COUNTIF('MS-Chieu'!L$6:L$35,$D74),"0")&amp;"), ","")</f>
        <v/>
      </c>
      <c r="S74" s="247" t="str">
        <f>IF((COUNTIF('MS-Sang'!M$6:M$35,$D74)+COUNTIF('MS-Chieu'!M$6:M$35,$D74))&gt;0,S$6&amp;" ("&amp;TEXT(COUNTIF('MS-Sang'!M$6:M$35,$D74)+COUNTIF('MS-Chieu'!M$6:M$35,$D74),"0")&amp;"), ","")</f>
        <v/>
      </c>
      <c r="T74" s="247" t="str">
        <f>IF((COUNTIF('MS-Sang'!N$6:N$35,$D74)+COUNTIF('MS-Chieu'!N$6:N$35,$D74))&gt;0,T$6&amp;" ("&amp;TEXT(COUNTIF('MS-Sang'!N$6:N$35,$D74)+COUNTIF('MS-Chieu'!N$6:N$35,$D74),"0")&amp;"), ","")</f>
        <v/>
      </c>
      <c r="U74" s="247" t="str">
        <f>IF((COUNTIF('MS-Sang'!O$6:O$35,$D74)+COUNTIF('MS-Chieu'!O$6:O$35,$D74))&gt;0,U$6&amp;" ("&amp;TEXT(COUNTIF('MS-Sang'!O$6:O$35,$D74)+COUNTIF('MS-Chieu'!O$6:O$35,$D74),"0")&amp;"), ","")</f>
        <v/>
      </c>
      <c r="V74" s="247" t="str">
        <f>IF((COUNTIF('MS-Sang'!P$6:P$35,$D74)+COUNTIF('MS-Chieu'!P$6:P$35,$D74))&gt;0,V$6&amp;" ("&amp;TEXT(COUNTIF('MS-Sang'!P$6:P$35,$D74)+COUNTIF('MS-Chieu'!P$6:P$35,$D74),"0")&amp;"), ","")</f>
        <v/>
      </c>
      <c r="W74" s="247" t="str">
        <f>IF((COUNTIF('MS-Sang'!Q$6:Q$35,$D74)+COUNTIF('MS-Chieu'!Q$6:Q$35,$D74))&gt;0,W$6&amp;" ("&amp;TEXT(COUNTIF('MS-Sang'!Q$6:Q$35,$D74)+COUNTIF('MS-Chieu'!Q$6:Q$35,$D74),"0")&amp;"), ","")</f>
        <v/>
      </c>
      <c r="X74" s="247" t="str">
        <f>IF((COUNTIF('MS-Sang'!R$6:R$35,$D74)+COUNTIF('MS-Chieu'!R$6:R$35,$D74))&gt;0,X$6&amp;" ("&amp;TEXT(COUNTIF('MS-Sang'!R$6:R$35,$D74)+COUNTIF('MS-Chieu'!R$6:R$35,$D74),"0")&amp;"), ","")</f>
        <v/>
      </c>
      <c r="Y74" s="247" t="str">
        <f>IF((COUNTIF('MS-Sang'!S$6:S$35,$D74)+COUNTIF('MS-Chieu'!S$6:S$35,$D74))&gt;0,Y$6&amp;" ("&amp;TEXT(COUNTIF('MS-Sang'!S$6:S$35,$D74)+COUNTIF('MS-Chieu'!S$6:S$35,$D74),"0")&amp;"), ","")</f>
        <v/>
      </c>
      <c r="Z74" s="247" t="str">
        <f>IF((COUNTIF('MS-Sang'!T$6:T$35,$D74)+COUNTIF('MS-Chieu'!T$6:T$35,$D74))&gt;0,Z$6&amp;" ("&amp;TEXT(COUNTIF('MS-Sang'!T$6:T$35,$D74)+COUNTIF('MS-Chieu'!T$6:T$35,$D74),"0")&amp;"), ","")</f>
        <v/>
      </c>
      <c r="AA74" s="247" t="str">
        <f>IF((COUNTIF('MS-Sang'!U$6:U$35,$D74)+COUNTIF('MS-Chieu'!U$6:U$35,$D74))&gt;0,AA$6&amp;" ("&amp;TEXT(COUNTIF('MS-Sang'!U$6:U$35,$D74)+COUNTIF('MS-Chieu'!U$6:U$35,$D74),"0")&amp;"), ","")</f>
        <v/>
      </c>
      <c r="AB74" s="247" t="str">
        <f>IF((COUNTIF('MS-Sang'!V$6:V$35,$D74)+COUNTIF('MS-Chieu'!V$6:V$35,$D74))&gt;0,AB$6&amp;" ("&amp;TEXT(COUNTIF('MS-Sang'!V$6:V$35,$D74)+COUNTIF('MS-Chieu'!V$6:V$35,$D74),"0")&amp;"), ","")</f>
        <v/>
      </c>
      <c r="AC74" s="247" t="str">
        <f>IF((COUNTIF('MS-Sang'!W$6:W$35,$D74)+COUNTIF('MS-Chieu'!W$6:W$35,$D74))&gt;0,AC$6&amp;" ("&amp;TEXT(COUNTIF('MS-Sang'!W$6:W$35,$D74)+COUNTIF('MS-Chieu'!W$6:W$35,$D74),"0")&amp;"), ","")</f>
        <v/>
      </c>
      <c r="AD74" s="247" t="str">
        <f>IF((COUNTIF('MS-Sang'!X$6:X$35,$D74)+COUNTIF('MS-Chieu'!X$6:X$35,$D74))&gt;0,AD$6&amp;" ("&amp;TEXT(COUNTIF('MS-Sang'!X$6:X$35,$D74)+COUNTIF('MS-Chieu'!X$6:X$35,$D74),"0")&amp;"), ","")</f>
        <v/>
      </c>
      <c r="AE74" s="247" t="str">
        <f>IF((COUNTIF('MS-Sang'!Y$6:Y$35,$D74)+COUNTIF('MS-Chieu'!Y$6:Y$35,$D74))&gt;0,AE$6&amp;" ("&amp;TEXT(COUNTIF('MS-Sang'!Y$6:Y$35,$D74)+COUNTIF('MS-Chieu'!Y$6:Y$35,$D74),"0")&amp;"), ","")</f>
        <v/>
      </c>
      <c r="AF74" s="247" t="str">
        <f>IF((COUNTIF('MS-Sang'!Z$6:Z$35,$D74)+COUNTIF('MS-Chieu'!Z$6:Z$35,$D74))&gt;0,AF$6&amp;" ("&amp;TEXT(COUNTIF('MS-Sang'!Z$6:Z$35,$D74)+COUNTIF('MS-Chieu'!Z$6:Z$35,$D74),"0")&amp;"), ","")</f>
        <v/>
      </c>
      <c r="AG74" s="247" t="str">
        <f>IF((COUNTIF('MS-Sang'!AA$6:AA$35,$D74)+COUNTIF('MS-Chieu'!AA$6:AA$35,$D74))&gt;0,AG$6&amp;" ("&amp;TEXT(COUNTIF('MS-Sang'!AA$6:AA$35,$D74)+COUNTIF('MS-Chieu'!AA$6:AA$35,$D74),"0")&amp;"), ","")</f>
        <v/>
      </c>
      <c r="AH74" s="247" t="str">
        <f>IF((COUNTIF('MS-Sang'!AB$6:AB$35,$D74)+COUNTIF('MS-Chieu'!AB$6:AB$35,$D74))&gt;0,AH$6&amp;" ("&amp;TEXT(COUNTIF('MS-Sang'!AB$6:AB$35,$D74)+COUNTIF('MS-Chieu'!AB$6:AB$35,$D74),"0")&amp;"), ","")</f>
        <v/>
      </c>
      <c r="AI74" s="247" t="str">
        <f>IF((COUNTIF('MS-Sang'!AC$6:AC$35,$D74)+COUNTIF('MS-Chieu'!AC$6:AC$35,$D74))&gt;0,AI$6&amp;" ("&amp;TEXT(COUNTIF('MS-Sang'!AC$6:AC$35,$D74)+COUNTIF('MS-Chieu'!AC$6:AC$35,$D74),"0")&amp;"), ","")</f>
        <v/>
      </c>
      <c r="AJ74" s="247" t="str">
        <f>IF((COUNTIF('MS-Sang'!AD$6:AD$35,$D74)+COUNTIF('MS-Chieu'!AD$6:AD$35,$D74))&gt;0,AJ$6&amp;" ("&amp;TEXT(COUNTIF('MS-Sang'!AD$6:AD$35,$D74)+COUNTIF('MS-Chieu'!AD$6:AD$35,$D74),"0")&amp;"), ","")</f>
        <v/>
      </c>
      <c r="AK74" s="247" t="str">
        <f>IF((COUNTIF('MS-Sang'!AE$6:AE$35,$D74)+COUNTIF('MS-Chieu'!AE$6:AE$35,$D74))&gt;0,AK$6&amp;" ("&amp;TEXT(COUNTIF('MS-Sang'!AE$6:AE$35,$D74)+COUNTIF('MS-Chieu'!AE$6:AE$35,$D74),"0")&amp;"), ","")</f>
        <v/>
      </c>
      <c r="AL74" s="247" t="str">
        <f>IF((COUNTIF('MS-Sang'!AF$6:AF$35,$D74)+COUNTIF('MS-Chieu'!AF$6:AF$35,$D74))&gt;0,AL$6&amp;" ("&amp;TEXT(COUNTIF('MS-Sang'!AF$6:AF$35,$D74)+COUNTIF('MS-Chieu'!AF$6:AF$35,$D74),"0")&amp;"), ","")</f>
        <v xml:space="preserve">12A9 (4), </v>
      </c>
      <c r="AM74" s="247" t="str">
        <f>IF((COUNTIF('MS-Sang'!AG$6:AG$35,$D74)+COUNTIF('MS-Chieu'!AG$6:AG$35,$D74))&gt;0,AM$6&amp;" ("&amp;TEXT(COUNTIF('MS-Sang'!AG$6:AG$35,$D74)+COUNTIF('MS-Chieu'!AG$6:AG$35,$D74),"0")&amp;"), ","")</f>
        <v/>
      </c>
      <c r="AN74" s="247" t="str">
        <f>IF((COUNTIF('MS-Sang'!AH$6:AH$35,$D74)+COUNTIF('MS-Chieu'!AH$6:AH$35,$D74))&gt;0,AN$6&amp;" ("&amp;TEXT(COUNTIF('MS-Sang'!AH$6:AH$35,$D74)+COUNTIF('MS-Chieu'!AH$6:AH$35,$D74),"0")&amp;"), ","")</f>
        <v/>
      </c>
      <c r="AO74" s="247" t="str">
        <f>IF((COUNTIF('MS-Sang'!AI$6:AI$35,$D74)+COUNTIF('MS-Chieu'!AI$6:AI$35,$D74))&gt;0,AO$6&amp;" ("&amp;TEXT(COUNTIF('MS-Sang'!AI$6:AI$35,$D74)+COUNTIF('MS-Chieu'!AI$6:AI$35,$D74),"0")&amp;"), ","")</f>
        <v/>
      </c>
      <c r="AP74" s="247" t="str">
        <f>IF((COUNTIF('MS-Sang'!AJ$6:AJ$35,$D74)+COUNTIF('MS-Chieu'!AJ$6:AJ$35,$D74))&gt;0,AP$6&amp;" ("&amp;TEXT(COUNTIF('MS-Sang'!AJ$6:AJ$35,$D74)+COUNTIF('MS-Chieu'!AJ$6:AJ$35,$D74),"0")&amp;"), ","")</f>
        <v/>
      </c>
      <c r="AQ74" s="247" t="str">
        <f>IF((COUNTIF('MS-Sang'!AK$6:AK$35,$D74)+COUNTIF('MS-Chieu'!AK$6:AK$35,$D74))&gt;0,AQ$6&amp;" ("&amp;TEXT(COUNTIF('MS-Sang'!AK$6:AK$35,$D74)+COUNTIF('MS-Chieu'!AK$6:AK$35,$D74),"0")&amp;"), ","")</f>
        <v/>
      </c>
      <c r="AR74" s="247" t="str">
        <f>IF((COUNTIF('MS-Sang'!AL$6:AL$35,$D74)+COUNTIF('MS-Chieu'!AL$6:AL$35,$D74))&gt;0,AR$6&amp;" ("&amp;TEXT(COUNTIF('MS-Sang'!AL$6:AL$35,$D74)+COUNTIF('MS-Chieu'!AL$6:AL$35,$D74),"0")&amp;"), ","")</f>
        <v/>
      </c>
      <c r="AS74" s="247" t="str">
        <f>IF((COUNTIF('MS-Sang'!AM$6:AM$35,$D74)+COUNTIF('MS-Chieu'!AM$6:AM$35,$D74))&gt;0,AS$6&amp;" ("&amp;TEXT(COUNTIF('MS-Sang'!AM$6:AM$35,$D74)+COUNTIF('MS-Chieu'!AM$6:AM$35,$D74),"0")&amp;"), ","")</f>
        <v/>
      </c>
    </row>
    <row r="75" spans="1:45" s="231" customFormat="1" ht="18.75" x14ac:dyDescent="0.2">
      <c r="A75" s="245">
        <f t="shared" si="3"/>
        <v>68</v>
      </c>
      <c r="B75" s="246" t="str">
        <f>'MS1'!L69</f>
        <v>Võ Thị Thu  Giang</v>
      </c>
      <c r="C75" s="246" t="str">
        <f>'MS1'!E69</f>
        <v>Văn</v>
      </c>
      <c r="D75" s="240" t="str">
        <f>'MS1'!B69</f>
        <v>V6</v>
      </c>
      <c r="E75" s="246" t="str">
        <f>'MS1'!N69</f>
        <v>10A7</v>
      </c>
      <c r="F75" s="247" t="str">
        <f t="shared" si="4"/>
        <v xml:space="preserve">10A7 (5), 11A7 (4), 11A10 (4), </v>
      </c>
      <c r="G75" s="248">
        <f>COUNTIF('MS-Sang'!$C$6:$AI$35,PCGD!$D75)+COUNTIF('MS-Chieu'!$C$6:$AI$35,PCGD!$D75)</f>
        <v>13</v>
      </c>
      <c r="H75" s="247" t="str">
        <f t="shared" si="5"/>
        <v xml:space="preserve">11A7 (4), 11A10 (4), </v>
      </c>
      <c r="I75" s="247" t="str">
        <f>IF((COUNTIF('MS-Sang'!C$6:C$35,$D75)+COUNTIF('MS-Chieu'!C$6:C$35,$D75))&gt;0,I$6&amp;" ("&amp;TEXT(COUNTIF('MS-Sang'!C$6:C$35,$D75)+COUNTIF('MS-Chieu'!C$6:C$35,$D75),"0")&amp;"), ","")</f>
        <v/>
      </c>
      <c r="J75" s="247" t="str">
        <f>IF((COUNTIF('MS-Sang'!D$6:D$35,$D75)+COUNTIF('MS-Chieu'!D$6:D$35,$D75))&gt;0,J$6&amp;" ("&amp;TEXT(COUNTIF('MS-Sang'!D$6:D$35,$D75)+COUNTIF('MS-Chieu'!D$6:D$35,$D75),"0")&amp;"), ","")</f>
        <v/>
      </c>
      <c r="K75" s="247" t="str">
        <f>IF((COUNTIF('MS-Sang'!E$6:E$35,$D75)+COUNTIF('MS-Chieu'!E$6:E$35,$D75))&gt;0,K$6&amp;" ("&amp;TEXT(COUNTIF('MS-Sang'!E$6:E$35,$D75)+COUNTIF('MS-Chieu'!E$6:E$35,$D75),"0")&amp;"), ","")</f>
        <v/>
      </c>
      <c r="L75" s="247" t="str">
        <f>IF((COUNTIF('MS-Sang'!F$6:F$35,$D75)+COUNTIF('MS-Chieu'!F$6:F$35,$D75))&gt;0,L$6&amp;" ("&amp;TEXT(COUNTIF('MS-Sang'!F$6:F$35,$D75)+COUNTIF('MS-Chieu'!F$6:F$35,$D75),"0")&amp;"), ","")</f>
        <v/>
      </c>
      <c r="M75" s="247" t="str">
        <f>IF((COUNTIF('MS-Sang'!G$6:G$35,$D75)+COUNTIF('MS-Chieu'!G$6:G$35,$D75))&gt;0,M$6&amp;" ("&amp;TEXT(COUNTIF('MS-Sang'!G$6:G$35,$D75)+COUNTIF('MS-Chieu'!G$6:G$35,$D75),"0")&amp;"), ","")</f>
        <v/>
      </c>
      <c r="N75" s="247" t="str">
        <f>IF((COUNTIF('MS-Sang'!H$6:H$35,$D75)+COUNTIF('MS-Chieu'!H$6:H$35,$D75))&gt;0,N$6&amp;" ("&amp;TEXT(COUNTIF('MS-Sang'!H$6:H$35,$D75)+COUNTIF('MS-Chieu'!H$6:H$35,$D75),"0")&amp;"), ","")</f>
        <v/>
      </c>
      <c r="O75" s="247" t="str">
        <f>IF((COUNTIF('MS-Sang'!I$6:I$35,$D75)+COUNTIF('MS-Chieu'!I$6:I$35,$D75))&gt;0,O$6&amp;" ("&amp;TEXT(COUNTIF('MS-Sang'!I$6:I$35,$D75)+COUNTIF('MS-Chieu'!I$6:I$35,$D75),"0")&amp;"), ","")</f>
        <v xml:space="preserve">10A7 (5), </v>
      </c>
      <c r="P75" s="247" t="str">
        <f>IF((COUNTIF('MS-Sang'!J$6:J$35,$D75)+COUNTIF('MS-Chieu'!J$6:J$35,$D75))&gt;0,P$6&amp;" ("&amp;TEXT(COUNTIF('MS-Sang'!J$6:J$35,$D75)+COUNTIF('MS-Chieu'!J$6:J$35,$D75),"0")&amp;"), ","")</f>
        <v/>
      </c>
      <c r="Q75" s="247" t="str">
        <f>IF((COUNTIF('MS-Sang'!K$6:K$35,$D75)+COUNTIF('MS-Chieu'!K$6:K$35,$D75))&gt;0,Q$6&amp;" ("&amp;TEXT(COUNTIF('MS-Sang'!K$6:K$35,$D75)+COUNTIF('MS-Chieu'!K$6:K$35,$D75),"0")&amp;"), ","")</f>
        <v/>
      </c>
      <c r="R75" s="247" t="str">
        <f>IF((COUNTIF('MS-Sang'!L$6:L$35,$D75)+COUNTIF('MS-Chieu'!L$6:L$35,$D75))&gt;0,R$6&amp;" ("&amp;TEXT(COUNTIF('MS-Sang'!L$6:L$35,$D75)+COUNTIF('MS-Chieu'!L$6:L$35,$D75),"0")&amp;"), ","")</f>
        <v/>
      </c>
      <c r="S75" s="247" t="str">
        <f>IF((COUNTIF('MS-Sang'!M$6:M$35,$D75)+COUNTIF('MS-Chieu'!M$6:M$35,$D75))&gt;0,S$6&amp;" ("&amp;TEXT(COUNTIF('MS-Sang'!M$6:M$35,$D75)+COUNTIF('MS-Chieu'!M$6:M$35,$D75),"0")&amp;"), ","")</f>
        <v/>
      </c>
      <c r="T75" s="247" t="str">
        <f>IF((COUNTIF('MS-Sang'!N$6:N$35,$D75)+COUNTIF('MS-Chieu'!N$6:N$35,$D75))&gt;0,T$6&amp;" ("&amp;TEXT(COUNTIF('MS-Sang'!N$6:N$35,$D75)+COUNTIF('MS-Chieu'!N$6:N$35,$D75),"0")&amp;"), ","")</f>
        <v/>
      </c>
      <c r="U75" s="247" t="str">
        <f>IF((COUNTIF('MS-Sang'!O$6:O$35,$D75)+COUNTIF('MS-Chieu'!O$6:O$35,$D75))&gt;0,U$6&amp;" ("&amp;TEXT(COUNTIF('MS-Sang'!O$6:O$35,$D75)+COUNTIF('MS-Chieu'!O$6:O$35,$D75),"0")&amp;"), ","")</f>
        <v/>
      </c>
      <c r="V75" s="247" t="str">
        <f>IF((COUNTIF('MS-Sang'!P$6:P$35,$D75)+COUNTIF('MS-Chieu'!P$6:P$35,$D75))&gt;0,V$6&amp;" ("&amp;TEXT(COUNTIF('MS-Sang'!P$6:P$35,$D75)+COUNTIF('MS-Chieu'!P$6:P$35,$D75),"0")&amp;"), ","")</f>
        <v/>
      </c>
      <c r="W75" s="247" t="str">
        <f>IF((COUNTIF('MS-Sang'!Q$6:Q$35,$D75)+COUNTIF('MS-Chieu'!Q$6:Q$35,$D75))&gt;0,W$6&amp;" ("&amp;TEXT(COUNTIF('MS-Sang'!Q$6:Q$35,$D75)+COUNTIF('MS-Chieu'!Q$6:Q$35,$D75),"0")&amp;"), ","")</f>
        <v/>
      </c>
      <c r="X75" s="247" t="str">
        <f>IF((COUNTIF('MS-Sang'!R$6:R$35,$D75)+COUNTIF('MS-Chieu'!R$6:R$35,$D75))&gt;0,X$6&amp;" ("&amp;TEXT(COUNTIF('MS-Sang'!R$6:R$35,$D75)+COUNTIF('MS-Chieu'!R$6:R$35,$D75),"0")&amp;"), ","")</f>
        <v/>
      </c>
      <c r="Y75" s="247" t="str">
        <f>IF((COUNTIF('MS-Sang'!S$6:S$35,$D75)+COUNTIF('MS-Chieu'!S$6:S$35,$D75))&gt;0,Y$6&amp;" ("&amp;TEXT(COUNTIF('MS-Sang'!S$6:S$35,$D75)+COUNTIF('MS-Chieu'!S$6:S$35,$D75),"0")&amp;"), ","")</f>
        <v/>
      </c>
      <c r="Z75" s="247" t="str">
        <f>IF((COUNTIF('MS-Sang'!T$6:T$35,$D75)+COUNTIF('MS-Chieu'!T$6:T$35,$D75))&gt;0,Z$6&amp;" ("&amp;TEXT(COUNTIF('MS-Sang'!T$6:T$35,$D75)+COUNTIF('MS-Chieu'!T$6:T$35,$D75),"0")&amp;"), ","")</f>
        <v xml:space="preserve">11A7 (4), </v>
      </c>
      <c r="AA75" s="247" t="str">
        <f>IF((COUNTIF('MS-Sang'!U$6:U$35,$D75)+COUNTIF('MS-Chieu'!U$6:U$35,$D75))&gt;0,AA$6&amp;" ("&amp;TEXT(COUNTIF('MS-Sang'!U$6:U$35,$D75)+COUNTIF('MS-Chieu'!U$6:U$35,$D75),"0")&amp;"), ","")</f>
        <v/>
      </c>
      <c r="AB75" s="247" t="str">
        <f>IF((COUNTIF('MS-Sang'!V$6:V$35,$D75)+COUNTIF('MS-Chieu'!V$6:V$35,$D75))&gt;0,AB$6&amp;" ("&amp;TEXT(COUNTIF('MS-Sang'!V$6:V$35,$D75)+COUNTIF('MS-Chieu'!V$6:V$35,$D75),"0")&amp;"), ","")</f>
        <v/>
      </c>
      <c r="AC75" s="247" t="str">
        <f>IF((COUNTIF('MS-Sang'!W$6:W$35,$D75)+COUNTIF('MS-Chieu'!W$6:W$35,$D75))&gt;0,AC$6&amp;" ("&amp;TEXT(COUNTIF('MS-Sang'!W$6:W$35,$D75)+COUNTIF('MS-Chieu'!W$6:W$35,$D75),"0")&amp;"), ","")</f>
        <v xml:space="preserve">11A10 (4), </v>
      </c>
      <c r="AD75" s="247" t="str">
        <f>IF((COUNTIF('MS-Sang'!X$6:X$35,$D75)+COUNTIF('MS-Chieu'!X$6:X$35,$D75))&gt;0,AD$6&amp;" ("&amp;TEXT(COUNTIF('MS-Sang'!X$6:X$35,$D75)+COUNTIF('MS-Chieu'!X$6:X$35,$D75),"0")&amp;"), ","")</f>
        <v/>
      </c>
      <c r="AE75" s="247" t="str">
        <f>IF((COUNTIF('MS-Sang'!Y$6:Y$35,$D75)+COUNTIF('MS-Chieu'!Y$6:Y$35,$D75))&gt;0,AE$6&amp;" ("&amp;TEXT(COUNTIF('MS-Sang'!Y$6:Y$35,$D75)+COUNTIF('MS-Chieu'!Y$6:Y$35,$D75),"0")&amp;"), ","")</f>
        <v/>
      </c>
      <c r="AF75" s="247" t="str">
        <f>IF((COUNTIF('MS-Sang'!Z$6:Z$35,$D75)+COUNTIF('MS-Chieu'!Z$6:Z$35,$D75))&gt;0,AF$6&amp;" ("&amp;TEXT(COUNTIF('MS-Sang'!Z$6:Z$35,$D75)+COUNTIF('MS-Chieu'!Z$6:Z$35,$D75),"0")&amp;"), ","")</f>
        <v/>
      </c>
      <c r="AG75" s="247" t="str">
        <f>IF((COUNTIF('MS-Sang'!AA$6:AA$35,$D75)+COUNTIF('MS-Chieu'!AA$6:AA$35,$D75))&gt;0,AG$6&amp;" ("&amp;TEXT(COUNTIF('MS-Sang'!AA$6:AA$35,$D75)+COUNTIF('MS-Chieu'!AA$6:AA$35,$D75),"0")&amp;"), ","")</f>
        <v/>
      </c>
      <c r="AH75" s="247" t="str">
        <f>IF((COUNTIF('MS-Sang'!AB$6:AB$35,$D75)+COUNTIF('MS-Chieu'!AB$6:AB$35,$D75))&gt;0,AH$6&amp;" ("&amp;TEXT(COUNTIF('MS-Sang'!AB$6:AB$35,$D75)+COUNTIF('MS-Chieu'!AB$6:AB$35,$D75),"0")&amp;"), ","")</f>
        <v/>
      </c>
      <c r="AI75" s="247" t="str">
        <f>IF((COUNTIF('MS-Sang'!AC$6:AC$35,$D75)+COUNTIF('MS-Chieu'!AC$6:AC$35,$D75))&gt;0,AI$6&amp;" ("&amp;TEXT(COUNTIF('MS-Sang'!AC$6:AC$35,$D75)+COUNTIF('MS-Chieu'!AC$6:AC$35,$D75),"0")&amp;"), ","")</f>
        <v/>
      </c>
      <c r="AJ75" s="247" t="str">
        <f>IF((COUNTIF('MS-Sang'!AD$6:AD$35,$D75)+COUNTIF('MS-Chieu'!AD$6:AD$35,$D75))&gt;0,AJ$6&amp;" ("&amp;TEXT(COUNTIF('MS-Sang'!AD$6:AD$35,$D75)+COUNTIF('MS-Chieu'!AD$6:AD$35,$D75),"0")&amp;"), ","")</f>
        <v/>
      </c>
      <c r="AK75" s="247" t="str">
        <f>IF((COUNTIF('MS-Sang'!AE$6:AE$35,$D75)+COUNTIF('MS-Chieu'!AE$6:AE$35,$D75))&gt;0,AK$6&amp;" ("&amp;TEXT(COUNTIF('MS-Sang'!AE$6:AE$35,$D75)+COUNTIF('MS-Chieu'!AE$6:AE$35,$D75),"0")&amp;"), ","")</f>
        <v/>
      </c>
      <c r="AL75" s="247" t="str">
        <f>IF((COUNTIF('MS-Sang'!AF$6:AF$35,$D75)+COUNTIF('MS-Chieu'!AF$6:AF$35,$D75))&gt;0,AL$6&amp;" ("&amp;TEXT(COUNTIF('MS-Sang'!AF$6:AF$35,$D75)+COUNTIF('MS-Chieu'!AF$6:AF$35,$D75),"0")&amp;"), ","")</f>
        <v/>
      </c>
      <c r="AM75" s="247" t="str">
        <f>IF((COUNTIF('MS-Sang'!AG$6:AG$35,$D75)+COUNTIF('MS-Chieu'!AG$6:AG$35,$D75))&gt;0,AM$6&amp;" ("&amp;TEXT(COUNTIF('MS-Sang'!AG$6:AG$35,$D75)+COUNTIF('MS-Chieu'!AG$6:AG$35,$D75),"0")&amp;"), ","")</f>
        <v/>
      </c>
      <c r="AN75" s="247" t="str">
        <f>IF((COUNTIF('MS-Sang'!AH$6:AH$35,$D75)+COUNTIF('MS-Chieu'!AH$6:AH$35,$D75))&gt;0,AN$6&amp;" ("&amp;TEXT(COUNTIF('MS-Sang'!AH$6:AH$35,$D75)+COUNTIF('MS-Chieu'!AH$6:AH$35,$D75),"0")&amp;"), ","")</f>
        <v/>
      </c>
      <c r="AO75" s="247" t="str">
        <f>IF((COUNTIF('MS-Sang'!AI$6:AI$35,$D75)+COUNTIF('MS-Chieu'!AI$6:AI$35,$D75))&gt;0,AO$6&amp;" ("&amp;TEXT(COUNTIF('MS-Sang'!AI$6:AI$35,$D75)+COUNTIF('MS-Chieu'!AI$6:AI$35,$D75),"0")&amp;"), ","")</f>
        <v/>
      </c>
      <c r="AP75" s="247" t="str">
        <f>IF((COUNTIF('MS-Sang'!AJ$6:AJ$35,$D75)+COUNTIF('MS-Chieu'!AJ$6:AJ$35,$D75))&gt;0,AP$6&amp;" ("&amp;TEXT(COUNTIF('MS-Sang'!AJ$6:AJ$35,$D75)+COUNTIF('MS-Chieu'!AJ$6:AJ$35,$D75),"0")&amp;"), ","")</f>
        <v/>
      </c>
      <c r="AQ75" s="247" t="str">
        <f>IF((COUNTIF('MS-Sang'!AK$6:AK$35,$D75)+COUNTIF('MS-Chieu'!AK$6:AK$35,$D75))&gt;0,AQ$6&amp;" ("&amp;TEXT(COUNTIF('MS-Sang'!AK$6:AK$35,$D75)+COUNTIF('MS-Chieu'!AK$6:AK$35,$D75),"0")&amp;"), ","")</f>
        <v/>
      </c>
      <c r="AR75" s="247" t="str">
        <f>IF((COUNTIF('MS-Sang'!AL$6:AL$35,$D75)+COUNTIF('MS-Chieu'!AL$6:AL$35,$D75))&gt;0,AR$6&amp;" ("&amp;TEXT(COUNTIF('MS-Sang'!AL$6:AL$35,$D75)+COUNTIF('MS-Chieu'!AL$6:AL$35,$D75),"0")&amp;"), ","")</f>
        <v/>
      </c>
      <c r="AS75" s="247" t="str">
        <f>IF((COUNTIF('MS-Sang'!AM$6:AM$35,$D75)+COUNTIF('MS-Chieu'!AM$6:AM$35,$D75))&gt;0,AS$6&amp;" ("&amp;TEXT(COUNTIF('MS-Sang'!AM$6:AM$35,$D75)+COUNTIF('MS-Chieu'!AM$6:AM$35,$D75),"0")&amp;"), ","")</f>
        <v/>
      </c>
    </row>
    <row r="76" spans="1:45" s="231" customFormat="1" ht="18.75" x14ac:dyDescent="0.2">
      <c r="A76" s="245">
        <f t="shared" si="3"/>
        <v>69</v>
      </c>
      <c r="B76" s="246" t="str">
        <f>'MS1'!L70</f>
        <v>Mai Thị Trà Giang</v>
      </c>
      <c r="C76" s="246" t="str">
        <f>'MS1'!E70</f>
        <v>Văn</v>
      </c>
      <c r="D76" s="240" t="str">
        <f>'MS1'!B70</f>
        <v>V7</v>
      </c>
      <c r="E76" s="246" t="str">
        <f>'MS1'!N70</f>
        <v>11A5</v>
      </c>
      <c r="F76" s="247" t="str">
        <f t="shared" si="4"/>
        <v xml:space="preserve">11A5 (5), 11A8 (5), 12A8 (4), </v>
      </c>
      <c r="G76" s="248">
        <f>COUNTIF('MS-Sang'!$C$6:$AI$35,PCGD!$D76)+COUNTIF('MS-Chieu'!$C$6:$AI$35,PCGD!$D76)</f>
        <v>14</v>
      </c>
      <c r="H76" s="247" t="str">
        <f t="shared" si="5"/>
        <v xml:space="preserve">11A5 (5), 11A8 (5), 12A8 (4), </v>
      </c>
      <c r="I76" s="247" t="str">
        <f>IF((COUNTIF('MS-Sang'!C$6:C$35,$D76)+COUNTIF('MS-Chieu'!C$6:C$35,$D76))&gt;0,I$6&amp;" ("&amp;TEXT(COUNTIF('MS-Sang'!C$6:C$35,$D76)+COUNTIF('MS-Chieu'!C$6:C$35,$D76),"0")&amp;"), ","")</f>
        <v/>
      </c>
      <c r="J76" s="247" t="str">
        <f>IF((COUNTIF('MS-Sang'!D$6:D$35,$D76)+COUNTIF('MS-Chieu'!D$6:D$35,$D76))&gt;0,J$6&amp;" ("&amp;TEXT(COUNTIF('MS-Sang'!D$6:D$35,$D76)+COUNTIF('MS-Chieu'!D$6:D$35,$D76),"0")&amp;"), ","")</f>
        <v/>
      </c>
      <c r="K76" s="247" t="str">
        <f>IF((COUNTIF('MS-Sang'!E$6:E$35,$D76)+COUNTIF('MS-Chieu'!E$6:E$35,$D76))&gt;0,K$6&amp;" ("&amp;TEXT(COUNTIF('MS-Sang'!E$6:E$35,$D76)+COUNTIF('MS-Chieu'!E$6:E$35,$D76),"0")&amp;"), ","")</f>
        <v/>
      </c>
      <c r="L76" s="247" t="str">
        <f>IF((COUNTIF('MS-Sang'!F$6:F$35,$D76)+COUNTIF('MS-Chieu'!F$6:F$35,$D76))&gt;0,L$6&amp;" ("&amp;TEXT(COUNTIF('MS-Sang'!F$6:F$35,$D76)+COUNTIF('MS-Chieu'!F$6:F$35,$D76),"0")&amp;"), ","")</f>
        <v/>
      </c>
      <c r="M76" s="247" t="str">
        <f>IF((COUNTIF('MS-Sang'!G$6:G$35,$D76)+COUNTIF('MS-Chieu'!G$6:G$35,$D76))&gt;0,M$6&amp;" ("&amp;TEXT(COUNTIF('MS-Sang'!G$6:G$35,$D76)+COUNTIF('MS-Chieu'!G$6:G$35,$D76),"0")&amp;"), ","")</f>
        <v/>
      </c>
      <c r="N76" s="247" t="str">
        <f>IF((COUNTIF('MS-Sang'!H$6:H$35,$D76)+COUNTIF('MS-Chieu'!H$6:H$35,$D76))&gt;0,N$6&amp;" ("&amp;TEXT(COUNTIF('MS-Sang'!H$6:H$35,$D76)+COUNTIF('MS-Chieu'!H$6:H$35,$D76),"0")&amp;"), ","")</f>
        <v/>
      </c>
      <c r="O76" s="247" t="str">
        <f>IF((COUNTIF('MS-Sang'!I$6:I$35,$D76)+COUNTIF('MS-Chieu'!I$6:I$35,$D76))&gt;0,O$6&amp;" ("&amp;TEXT(COUNTIF('MS-Sang'!I$6:I$35,$D76)+COUNTIF('MS-Chieu'!I$6:I$35,$D76),"0")&amp;"), ","")</f>
        <v/>
      </c>
      <c r="P76" s="247" t="str">
        <f>IF((COUNTIF('MS-Sang'!J$6:J$35,$D76)+COUNTIF('MS-Chieu'!J$6:J$35,$D76))&gt;0,P$6&amp;" ("&amp;TEXT(COUNTIF('MS-Sang'!J$6:J$35,$D76)+COUNTIF('MS-Chieu'!J$6:J$35,$D76),"0")&amp;"), ","")</f>
        <v/>
      </c>
      <c r="Q76" s="247" t="str">
        <f>IF((COUNTIF('MS-Sang'!K$6:K$35,$D76)+COUNTIF('MS-Chieu'!K$6:K$35,$D76))&gt;0,Q$6&amp;" ("&amp;TEXT(COUNTIF('MS-Sang'!K$6:K$35,$D76)+COUNTIF('MS-Chieu'!K$6:K$35,$D76),"0")&amp;"), ","")</f>
        <v/>
      </c>
      <c r="R76" s="247" t="str">
        <f>IF((COUNTIF('MS-Sang'!L$6:L$35,$D76)+COUNTIF('MS-Chieu'!L$6:L$35,$D76))&gt;0,R$6&amp;" ("&amp;TEXT(COUNTIF('MS-Sang'!L$6:L$35,$D76)+COUNTIF('MS-Chieu'!L$6:L$35,$D76),"0")&amp;"), ","")</f>
        <v/>
      </c>
      <c r="S76" s="247" t="str">
        <f>IF((COUNTIF('MS-Sang'!M$6:M$35,$D76)+COUNTIF('MS-Chieu'!M$6:M$35,$D76))&gt;0,S$6&amp;" ("&amp;TEXT(COUNTIF('MS-Sang'!M$6:M$35,$D76)+COUNTIF('MS-Chieu'!M$6:M$35,$D76),"0")&amp;"), ","")</f>
        <v/>
      </c>
      <c r="T76" s="247" t="str">
        <f>IF((COUNTIF('MS-Sang'!N$6:N$35,$D76)+COUNTIF('MS-Chieu'!N$6:N$35,$D76))&gt;0,T$6&amp;" ("&amp;TEXT(COUNTIF('MS-Sang'!N$6:N$35,$D76)+COUNTIF('MS-Chieu'!N$6:N$35,$D76),"0")&amp;"), ","")</f>
        <v/>
      </c>
      <c r="U76" s="247" t="str">
        <f>IF((COUNTIF('MS-Sang'!O$6:O$35,$D76)+COUNTIF('MS-Chieu'!O$6:O$35,$D76))&gt;0,U$6&amp;" ("&amp;TEXT(COUNTIF('MS-Sang'!O$6:O$35,$D76)+COUNTIF('MS-Chieu'!O$6:O$35,$D76),"0")&amp;"), ","")</f>
        <v/>
      </c>
      <c r="V76" s="247" t="str">
        <f>IF((COUNTIF('MS-Sang'!P$6:P$35,$D76)+COUNTIF('MS-Chieu'!P$6:P$35,$D76))&gt;0,V$6&amp;" ("&amp;TEXT(COUNTIF('MS-Sang'!P$6:P$35,$D76)+COUNTIF('MS-Chieu'!P$6:P$35,$D76),"0")&amp;"), ","")</f>
        <v/>
      </c>
      <c r="W76" s="247" t="str">
        <f>IF((COUNTIF('MS-Sang'!Q$6:Q$35,$D76)+COUNTIF('MS-Chieu'!Q$6:Q$35,$D76))&gt;0,W$6&amp;" ("&amp;TEXT(COUNTIF('MS-Sang'!Q$6:Q$35,$D76)+COUNTIF('MS-Chieu'!Q$6:Q$35,$D76),"0")&amp;"), ","")</f>
        <v/>
      </c>
      <c r="X76" s="247" t="str">
        <f>IF((COUNTIF('MS-Sang'!R$6:R$35,$D76)+COUNTIF('MS-Chieu'!R$6:R$35,$D76))&gt;0,X$6&amp;" ("&amp;TEXT(COUNTIF('MS-Sang'!R$6:R$35,$D76)+COUNTIF('MS-Chieu'!R$6:R$35,$D76),"0")&amp;"), ","")</f>
        <v xml:space="preserve">11A5 (5), </v>
      </c>
      <c r="Y76" s="247" t="str">
        <f>IF((COUNTIF('MS-Sang'!S$6:S$35,$D76)+COUNTIF('MS-Chieu'!S$6:S$35,$D76))&gt;0,Y$6&amp;" ("&amp;TEXT(COUNTIF('MS-Sang'!S$6:S$35,$D76)+COUNTIF('MS-Chieu'!S$6:S$35,$D76),"0")&amp;"), ","")</f>
        <v/>
      </c>
      <c r="Z76" s="247" t="str">
        <f>IF((COUNTIF('MS-Sang'!T$6:T$35,$D76)+COUNTIF('MS-Chieu'!T$6:T$35,$D76))&gt;0,Z$6&amp;" ("&amp;TEXT(COUNTIF('MS-Sang'!T$6:T$35,$D76)+COUNTIF('MS-Chieu'!T$6:T$35,$D76),"0")&amp;"), ","")</f>
        <v/>
      </c>
      <c r="AA76" s="247" t="str">
        <f>IF((COUNTIF('MS-Sang'!U$6:U$35,$D76)+COUNTIF('MS-Chieu'!U$6:U$35,$D76))&gt;0,AA$6&amp;" ("&amp;TEXT(COUNTIF('MS-Sang'!U$6:U$35,$D76)+COUNTIF('MS-Chieu'!U$6:U$35,$D76),"0")&amp;"), ","")</f>
        <v xml:space="preserve">11A8 (5), </v>
      </c>
      <c r="AB76" s="247" t="str">
        <f>IF((COUNTIF('MS-Sang'!V$6:V$35,$D76)+COUNTIF('MS-Chieu'!V$6:V$35,$D76))&gt;0,AB$6&amp;" ("&amp;TEXT(COUNTIF('MS-Sang'!V$6:V$35,$D76)+COUNTIF('MS-Chieu'!V$6:V$35,$D76),"0")&amp;"), ","")</f>
        <v/>
      </c>
      <c r="AC76" s="247" t="str">
        <f>IF((COUNTIF('MS-Sang'!W$6:W$35,$D76)+COUNTIF('MS-Chieu'!W$6:W$35,$D76))&gt;0,AC$6&amp;" ("&amp;TEXT(COUNTIF('MS-Sang'!W$6:W$35,$D76)+COUNTIF('MS-Chieu'!W$6:W$35,$D76),"0")&amp;"), ","")</f>
        <v/>
      </c>
      <c r="AD76" s="247" t="str">
        <f>IF((COUNTIF('MS-Sang'!X$6:X$35,$D76)+COUNTIF('MS-Chieu'!X$6:X$35,$D76))&gt;0,AD$6&amp;" ("&amp;TEXT(COUNTIF('MS-Sang'!X$6:X$35,$D76)+COUNTIF('MS-Chieu'!X$6:X$35,$D76),"0")&amp;"), ","")</f>
        <v/>
      </c>
      <c r="AE76" s="247" t="str">
        <f>IF((COUNTIF('MS-Sang'!Y$6:Y$35,$D76)+COUNTIF('MS-Chieu'!Y$6:Y$35,$D76))&gt;0,AE$6&amp;" ("&amp;TEXT(COUNTIF('MS-Sang'!Y$6:Y$35,$D76)+COUNTIF('MS-Chieu'!Y$6:Y$35,$D76),"0")&amp;"), ","")</f>
        <v/>
      </c>
      <c r="AF76" s="247" t="str">
        <f>IF((COUNTIF('MS-Sang'!Z$6:Z$35,$D76)+COUNTIF('MS-Chieu'!Z$6:Z$35,$D76))&gt;0,AF$6&amp;" ("&amp;TEXT(COUNTIF('MS-Sang'!Z$6:Z$35,$D76)+COUNTIF('MS-Chieu'!Z$6:Z$35,$D76),"0")&amp;"), ","")</f>
        <v/>
      </c>
      <c r="AG76" s="247" t="str">
        <f>IF((COUNTIF('MS-Sang'!AA$6:AA$35,$D76)+COUNTIF('MS-Chieu'!AA$6:AA$35,$D76))&gt;0,AG$6&amp;" ("&amp;TEXT(COUNTIF('MS-Sang'!AA$6:AA$35,$D76)+COUNTIF('MS-Chieu'!AA$6:AA$35,$D76),"0")&amp;"), ","")</f>
        <v/>
      </c>
      <c r="AH76" s="247" t="str">
        <f>IF((COUNTIF('MS-Sang'!AB$6:AB$35,$D76)+COUNTIF('MS-Chieu'!AB$6:AB$35,$D76))&gt;0,AH$6&amp;" ("&amp;TEXT(COUNTIF('MS-Sang'!AB$6:AB$35,$D76)+COUNTIF('MS-Chieu'!AB$6:AB$35,$D76),"0")&amp;"), ","")</f>
        <v/>
      </c>
      <c r="AI76" s="247" t="str">
        <f>IF((COUNTIF('MS-Sang'!AC$6:AC$35,$D76)+COUNTIF('MS-Chieu'!AC$6:AC$35,$D76))&gt;0,AI$6&amp;" ("&amp;TEXT(COUNTIF('MS-Sang'!AC$6:AC$35,$D76)+COUNTIF('MS-Chieu'!AC$6:AC$35,$D76),"0")&amp;"), ","")</f>
        <v/>
      </c>
      <c r="AJ76" s="247" t="str">
        <f>IF((COUNTIF('MS-Sang'!AD$6:AD$35,$D76)+COUNTIF('MS-Chieu'!AD$6:AD$35,$D76))&gt;0,AJ$6&amp;" ("&amp;TEXT(COUNTIF('MS-Sang'!AD$6:AD$35,$D76)+COUNTIF('MS-Chieu'!AD$6:AD$35,$D76),"0")&amp;"), ","")</f>
        <v/>
      </c>
      <c r="AK76" s="247" t="str">
        <f>IF((COUNTIF('MS-Sang'!AE$6:AE$35,$D76)+COUNTIF('MS-Chieu'!AE$6:AE$35,$D76))&gt;0,AK$6&amp;" ("&amp;TEXT(COUNTIF('MS-Sang'!AE$6:AE$35,$D76)+COUNTIF('MS-Chieu'!AE$6:AE$35,$D76),"0")&amp;"), ","")</f>
        <v xml:space="preserve">12A8 (4), </v>
      </c>
      <c r="AL76" s="247" t="str">
        <f>IF((COUNTIF('MS-Sang'!AF$6:AF$35,$D76)+COUNTIF('MS-Chieu'!AF$6:AF$35,$D76))&gt;0,AL$6&amp;" ("&amp;TEXT(COUNTIF('MS-Sang'!AF$6:AF$35,$D76)+COUNTIF('MS-Chieu'!AF$6:AF$35,$D76),"0")&amp;"), ","")</f>
        <v/>
      </c>
      <c r="AM76" s="247" t="str">
        <f>IF((COUNTIF('MS-Sang'!AG$6:AG$35,$D76)+COUNTIF('MS-Chieu'!AG$6:AG$35,$D76))&gt;0,AM$6&amp;" ("&amp;TEXT(COUNTIF('MS-Sang'!AG$6:AG$35,$D76)+COUNTIF('MS-Chieu'!AG$6:AG$35,$D76),"0")&amp;"), ","")</f>
        <v/>
      </c>
      <c r="AN76" s="247" t="str">
        <f>IF((COUNTIF('MS-Sang'!AH$6:AH$35,$D76)+COUNTIF('MS-Chieu'!AH$6:AH$35,$D76))&gt;0,AN$6&amp;" ("&amp;TEXT(COUNTIF('MS-Sang'!AH$6:AH$35,$D76)+COUNTIF('MS-Chieu'!AH$6:AH$35,$D76),"0")&amp;"), ","")</f>
        <v/>
      </c>
      <c r="AO76" s="247" t="str">
        <f>IF((COUNTIF('MS-Sang'!AI$6:AI$35,$D76)+COUNTIF('MS-Chieu'!AI$6:AI$35,$D76))&gt;0,AO$6&amp;" ("&amp;TEXT(COUNTIF('MS-Sang'!AI$6:AI$35,$D76)+COUNTIF('MS-Chieu'!AI$6:AI$35,$D76),"0")&amp;"), ","")</f>
        <v/>
      </c>
      <c r="AP76" s="247" t="str">
        <f>IF((COUNTIF('MS-Sang'!AJ$6:AJ$35,$D76)+COUNTIF('MS-Chieu'!AJ$6:AJ$35,$D76))&gt;0,AP$6&amp;" ("&amp;TEXT(COUNTIF('MS-Sang'!AJ$6:AJ$35,$D76)+COUNTIF('MS-Chieu'!AJ$6:AJ$35,$D76),"0")&amp;"), ","")</f>
        <v/>
      </c>
      <c r="AQ76" s="247" t="str">
        <f>IF((COUNTIF('MS-Sang'!AK$6:AK$35,$D76)+COUNTIF('MS-Chieu'!AK$6:AK$35,$D76))&gt;0,AQ$6&amp;" ("&amp;TEXT(COUNTIF('MS-Sang'!AK$6:AK$35,$D76)+COUNTIF('MS-Chieu'!AK$6:AK$35,$D76),"0")&amp;"), ","")</f>
        <v/>
      </c>
      <c r="AR76" s="247" t="str">
        <f>IF((COUNTIF('MS-Sang'!AL$6:AL$35,$D76)+COUNTIF('MS-Chieu'!AL$6:AL$35,$D76))&gt;0,AR$6&amp;" ("&amp;TEXT(COUNTIF('MS-Sang'!AL$6:AL$35,$D76)+COUNTIF('MS-Chieu'!AL$6:AL$35,$D76),"0")&amp;"), ","")</f>
        <v/>
      </c>
      <c r="AS76" s="247" t="str">
        <f>IF((COUNTIF('MS-Sang'!AM$6:AM$35,$D76)+COUNTIF('MS-Chieu'!AM$6:AM$35,$D76))&gt;0,AS$6&amp;" ("&amp;TEXT(COUNTIF('MS-Sang'!AM$6:AM$35,$D76)+COUNTIF('MS-Chieu'!AM$6:AM$35,$D76),"0")&amp;"), ","")</f>
        <v/>
      </c>
    </row>
    <row r="77" spans="1:45" s="231" customFormat="1" ht="18.75" x14ac:dyDescent="0.2">
      <c r="A77" s="245">
        <f t="shared" si="3"/>
        <v>70</v>
      </c>
      <c r="B77" s="246" t="str">
        <f>'MS1'!L71</f>
        <v>Lê Thị Hải Phương</v>
      </c>
      <c r="C77" s="246" t="str">
        <f>'MS1'!E71</f>
        <v>Văn</v>
      </c>
      <c r="D77" s="240" t="str">
        <f>'MS1'!B71</f>
        <v>V8</v>
      </c>
      <c r="E77" s="246" t="str">
        <f>'MS1'!N71</f>
        <v/>
      </c>
      <c r="F77" s="247" t="str">
        <f t="shared" si="4"/>
        <v xml:space="preserve">10A3 (3), 10A4 (3), 10A5 (3), 10A11 (4), 11A1 (4), </v>
      </c>
      <c r="G77" s="248">
        <f>COUNTIF('MS-Sang'!$C$6:$AI$35,PCGD!$D77)+COUNTIF('MS-Chieu'!$C$6:$AI$35,PCGD!$D77)</f>
        <v>17</v>
      </c>
      <c r="H77" s="247" t="str">
        <f t="shared" si="5"/>
        <v/>
      </c>
      <c r="I77" s="247" t="str">
        <f>IF((COUNTIF('MS-Sang'!C$6:C$35,$D77)+COUNTIF('MS-Chieu'!C$6:C$35,$D77))&gt;0,I$6&amp;" ("&amp;TEXT(COUNTIF('MS-Sang'!C$6:C$35,$D77)+COUNTIF('MS-Chieu'!C$6:C$35,$D77),"0")&amp;"), ","")</f>
        <v/>
      </c>
      <c r="J77" s="247" t="str">
        <f>IF((COUNTIF('MS-Sang'!D$6:D$35,$D77)+COUNTIF('MS-Chieu'!D$6:D$35,$D77))&gt;0,J$6&amp;" ("&amp;TEXT(COUNTIF('MS-Sang'!D$6:D$35,$D77)+COUNTIF('MS-Chieu'!D$6:D$35,$D77),"0")&amp;"), ","")</f>
        <v/>
      </c>
      <c r="K77" s="247" t="str">
        <f>IF((COUNTIF('MS-Sang'!E$6:E$35,$D77)+COUNTIF('MS-Chieu'!E$6:E$35,$D77))&gt;0,K$6&amp;" ("&amp;TEXT(COUNTIF('MS-Sang'!E$6:E$35,$D77)+COUNTIF('MS-Chieu'!E$6:E$35,$D77),"0")&amp;"), ","")</f>
        <v xml:space="preserve">10A3 (3), </v>
      </c>
      <c r="L77" s="247" t="str">
        <f>IF((COUNTIF('MS-Sang'!F$6:F$35,$D77)+COUNTIF('MS-Chieu'!F$6:F$35,$D77))&gt;0,L$6&amp;" ("&amp;TEXT(COUNTIF('MS-Sang'!F$6:F$35,$D77)+COUNTIF('MS-Chieu'!F$6:F$35,$D77),"0")&amp;"), ","")</f>
        <v xml:space="preserve">10A4 (3), </v>
      </c>
      <c r="M77" s="247" t="str">
        <f>IF((COUNTIF('MS-Sang'!G$6:G$35,$D77)+COUNTIF('MS-Chieu'!G$6:G$35,$D77))&gt;0,M$6&amp;" ("&amp;TEXT(COUNTIF('MS-Sang'!G$6:G$35,$D77)+COUNTIF('MS-Chieu'!G$6:G$35,$D77),"0")&amp;"), ","")</f>
        <v xml:space="preserve">10A5 (3), </v>
      </c>
      <c r="N77" s="247" t="str">
        <f>IF((COUNTIF('MS-Sang'!H$6:H$35,$D77)+COUNTIF('MS-Chieu'!H$6:H$35,$D77))&gt;0,N$6&amp;" ("&amp;TEXT(COUNTIF('MS-Sang'!H$6:H$35,$D77)+COUNTIF('MS-Chieu'!H$6:H$35,$D77),"0")&amp;"), ","")</f>
        <v/>
      </c>
      <c r="O77" s="247" t="str">
        <f>IF((COUNTIF('MS-Sang'!I$6:I$35,$D77)+COUNTIF('MS-Chieu'!I$6:I$35,$D77))&gt;0,O$6&amp;" ("&amp;TEXT(COUNTIF('MS-Sang'!I$6:I$35,$D77)+COUNTIF('MS-Chieu'!I$6:I$35,$D77),"0")&amp;"), ","")</f>
        <v/>
      </c>
      <c r="P77" s="247" t="str">
        <f>IF((COUNTIF('MS-Sang'!J$6:J$35,$D77)+COUNTIF('MS-Chieu'!J$6:J$35,$D77))&gt;0,P$6&amp;" ("&amp;TEXT(COUNTIF('MS-Sang'!J$6:J$35,$D77)+COUNTIF('MS-Chieu'!J$6:J$35,$D77),"0")&amp;"), ","")</f>
        <v/>
      </c>
      <c r="Q77" s="247" t="str">
        <f>IF((COUNTIF('MS-Sang'!K$6:K$35,$D77)+COUNTIF('MS-Chieu'!K$6:K$35,$D77))&gt;0,Q$6&amp;" ("&amp;TEXT(COUNTIF('MS-Sang'!K$6:K$35,$D77)+COUNTIF('MS-Chieu'!K$6:K$35,$D77),"0")&amp;"), ","")</f>
        <v/>
      </c>
      <c r="R77" s="247" t="str">
        <f>IF((COUNTIF('MS-Sang'!L$6:L$35,$D77)+COUNTIF('MS-Chieu'!L$6:L$35,$D77))&gt;0,R$6&amp;" ("&amp;TEXT(COUNTIF('MS-Sang'!L$6:L$35,$D77)+COUNTIF('MS-Chieu'!L$6:L$35,$D77),"0")&amp;"), ","")</f>
        <v/>
      </c>
      <c r="S77" s="247" t="str">
        <f>IF((COUNTIF('MS-Sang'!M$6:M$35,$D77)+COUNTIF('MS-Chieu'!M$6:M$35,$D77))&gt;0,S$6&amp;" ("&amp;TEXT(COUNTIF('MS-Sang'!M$6:M$35,$D77)+COUNTIF('MS-Chieu'!M$6:M$35,$D77),"0")&amp;"), ","")</f>
        <v xml:space="preserve">10A11 (4), </v>
      </c>
      <c r="T77" s="247" t="str">
        <f>IF((COUNTIF('MS-Sang'!N$6:N$35,$D77)+COUNTIF('MS-Chieu'!N$6:N$35,$D77))&gt;0,T$6&amp;" ("&amp;TEXT(COUNTIF('MS-Sang'!N$6:N$35,$D77)+COUNTIF('MS-Chieu'!N$6:N$35,$D77),"0")&amp;"), ","")</f>
        <v xml:space="preserve">11A1 (4), </v>
      </c>
      <c r="U77" s="247" t="str">
        <f>IF((COUNTIF('MS-Sang'!O$6:O$35,$D77)+COUNTIF('MS-Chieu'!O$6:O$35,$D77))&gt;0,U$6&amp;" ("&amp;TEXT(COUNTIF('MS-Sang'!O$6:O$35,$D77)+COUNTIF('MS-Chieu'!O$6:O$35,$D77),"0")&amp;"), ","")</f>
        <v/>
      </c>
      <c r="V77" s="247" t="str">
        <f>IF((COUNTIF('MS-Sang'!P$6:P$35,$D77)+COUNTIF('MS-Chieu'!P$6:P$35,$D77))&gt;0,V$6&amp;" ("&amp;TEXT(COUNTIF('MS-Sang'!P$6:P$35,$D77)+COUNTIF('MS-Chieu'!P$6:P$35,$D77),"0")&amp;"), ","")</f>
        <v/>
      </c>
      <c r="W77" s="247" t="str">
        <f>IF((COUNTIF('MS-Sang'!Q$6:Q$35,$D77)+COUNTIF('MS-Chieu'!Q$6:Q$35,$D77))&gt;0,W$6&amp;" ("&amp;TEXT(COUNTIF('MS-Sang'!Q$6:Q$35,$D77)+COUNTIF('MS-Chieu'!Q$6:Q$35,$D77),"0")&amp;"), ","")</f>
        <v/>
      </c>
      <c r="X77" s="247" t="str">
        <f>IF((COUNTIF('MS-Sang'!R$6:R$35,$D77)+COUNTIF('MS-Chieu'!R$6:R$35,$D77))&gt;0,X$6&amp;" ("&amp;TEXT(COUNTIF('MS-Sang'!R$6:R$35,$D77)+COUNTIF('MS-Chieu'!R$6:R$35,$D77),"0")&amp;"), ","")</f>
        <v/>
      </c>
      <c r="Y77" s="247" t="str">
        <f>IF((COUNTIF('MS-Sang'!S$6:S$35,$D77)+COUNTIF('MS-Chieu'!S$6:S$35,$D77))&gt;0,Y$6&amp;" ("&amp;TEXT(COUNTIF('MS-Sang'!S$6:S$35,$D77)+COUNTIF('MS-Chieu'!S$6:S$35,$D77),"0")&amp;"), ","")</f>
        <v/>
      </c>
      <c r="Z77" s="247" t="str">
        <f>IF((COUNTIF('MS-Sang'!T$6:T$35,$D77)+COUNTIF('MS-Chieu'!T$6:T$35,$D77))&gt;0,Z$6&amp;" ("&amp;TEXT(COUNTIF('MS-Sang'!T$6:T$35,$D77)+COUNTIF('MS-Chieu'!T$6:T$35,$D77),"0")&amp;"), ","")</f>
        <v/>
      </c>
      <c r="AA77" s="247" t="str">
        <f>IF((COUNTIF('MS-Sang'!U$6:U$35,$D77)+COUNTIF('MS-Chieu'!U$6:U$35,$D77))&gt;0,AA$6&amp;" ("&amp;TEXT(COUNTIF('MS-Sang'!U$6:U$35,$D77)+COUNTIF('MS-Chieu'!U$6:U$35,$D77),"0")&amp;"), ","")</f>
        <v/>
      </c>
      <c r="AB77" s="247" t="str">
        <f>IF((COUNTIF('MS-Sang'!V$6:V$35,$D77)+COUNTIF('MS-Chieu'!V$6:V$35,$D77))&gt;0,AB$6&amp;" ("&amp;TEXT(COUNTIF('MS-Sang'!V$6:V$35,$D77)+COUNTIF('MS-Chieu'!V$6:V$35,$D77),"0")&amp;"), ","")</f>
        <v/>
      </c>
      <c r="AC77" s="247" t="str">
        <f>IF((COUNTIF('MS-Sang'!W$6:W$35,$D77)+COUNTIF('MS-Chieu'!W$6:W$35,$D77))&gt;0,AC$6&amp;" ("&amp;TEXT(COUNTIF('MS-Sang'!W$6:W$35,$D77)+COUNTIF('MS-Chieu'!W$6:W$35,$D77),"0")&amp;"), ","")</f>
        <v/>
      </c>
      <c r="AD77" s="247" t="str">
        <f>IF((COUNTIF('MS-Sang'!X$6:X$35,$D77)+COUNTIF('MS-Chieu'!X$6:X$35,$D77))&gt;0,AD$6&amp;" ("&amp;TEXT(COUNTIF('MS-Sang'!X$6:X$35,$D77)+COUNTIF('MS-Chieu'!X$6:X$35,$D77),"0")&amp;"), ","")</f>
        <v/>
      </c>
      <c r="AE77" s="247" t="str">
        <f>IF((COUNTIF('MS-Sang'!Y$6:Y$35,$D77)+COUNTIF('MS-Chieu'!Y$6:Y$35,$D77))&gt;0,AE$6&amp;" ("&amp;TEXT(COUNTIF('MS-Sang'!Y$6:Y$35,$D77)+COUNTIF('MS-Chieu'!Y$6:Y$35,$D77),"0")&amp;"), ","")</f>
        <v/>
      </c>
      <c r="AF77" s="247" t="str">
        <f>IF((COUNTIF('MS-Sang'!Z$6:Z$35,$D77)+COUNTIF('MS-Chieu'!Z$6:Z$35,$D77))&gt;0,AF$6&amp;" ("&amp;TEXT(COUNTIF('MS-Sang'!Z$6:Z$35,$D77)+COUNTIF('MS-Chieu'!Z$6:Z$35,$D77),"0")&amp;"), ","")</f>
        <v/>
      </c>
      <c r="AG77" s="247" t="str">
        <f>IF((COUNTIF('MS-Sang'!AA$6:AA$35,$D77)+COUNTIF('MS-Chieu'!AA$6:AA$35,$D77))&gt;0,AG$6&amp;" ("&amp;TEXT(COUNTIF('MS-Sang'!AA$6:AA$35,$D77)+COUNTIF('MS-Chieu'!AA$6:AA$35,$D77),"0")&amp;"), ","")</f>
        <v/>
      </c>
      <c r="AH77" s="247" t="str">
        <f>IF((COUNTIF('MS-Sang'!AB$6:AB$35,$D77)+COUNTIF('MS-Chieu'!AB$6:AB$35,$D77))&gt;0,AH$6&amp;" ("&amp;TEXT(COUNTIF('MS-Sang'!AB$6:AB$35,$D77)+COUNTIF('MS-Chieu'!AB$6:AB$35,$D77),"0")&amp;"), ","")</f>
        <v/>
      </c>
      <c r="AI77" s="247" t="str">
        <f>IF((COUNTIF('MS-Sang'!AC$6:AC$35,$D77)+COUNTIF('MS-Chieu'!AC$6:AC$35,$D77))&gt;0,AI$6&amp;" ("&amp;TEXT(COUNTIF('MS-Sang'!AC$6:AC$35,$D77)+COUNTIF('MS-Chieu'!AC$6:AC$35,$D77),"0")&amp;"), ","")</f>
        <v/>
      </c>
      <c r="AJ77" s="247" t="str">
        <f>IF((COUNTIF('MS-Sang'!AD$6:AD$35,$D77)+COUNTIF('MS-Chieu'!AD$6:AD$35,$D77))&gt;0,AJ$6&amp;" ("&amp;TEXT(COUNTIF('MS-Sang'!AD$6:AD$35,$D77)+COUNTIF('MS-Chieu'!AD$6:AD$35,$D77),"0")&amp;"), ","")</f>
        <v/>
      </c>
      <c r="AK77" s="247" t="str">
        <f>IF((COUNTIF('MS-Sang'!AE$6:AE$35,$D77)+COUNTIF('MS-Chieu'!AE$6:AE$35,$D77))&gt;0,AK$6&amp;" ("&amp;TEXT(COUNTIF('MS-Sang'!AE$6:AE$35,$D77)+COUNTIF('MS-Chieu'!AE$6:AE$35,$D77),"0")&amp;"), ","")</f>
        <v/>
      </c>
      <c r="AL77" s="247" t="str">
        <f>IF((COUNTIF('MS-Sang'!AF$6:AF$35,$D77)+COUNTIF('MS-Chieu'!AF$6:AF$35,$D77))&gt;0,AL$6&amp;" ("&amp;TEXT(COUNTIF('MS-Sang'!AF$6:AF$35,$D77)+COUNTIF('MS-Chieu'!AF$6:AF$35,$D77),"0")&amp;"), ","")</f>
        <v/>
      </c>
      <c r="AM77" s="247" t="str">
        <f>IF((COUNTIF('MS-Sang'!AG$6:AG$35,$D77)+COUNTIF('MS-Chieu'!AG$6:AG$35,$D77))&gt;0,AM$6&amp;" ("&amp;TEXT(COUNTIF('MS-Sang'!AG$6:AG$35,$D77)+COUNTIF('MS-Chieu'!AG$6:AG$35,$D77),"0")&amp;"), ","")</f>
        <v/>
      </c>
      <c r="AN77" s="247" t="str">
        <f>IF((COUNTIF('MS-Sang'!AH$6:AH$35,$D77)+COUNTIF('MS-Chieu'!AH$6:AH$35,$D77))&gt;0,AN$6&amp;" ("&amp;TEXT(COUNTIF('MS-Sang'!AH$6:AH$35,$D77)+COUNTIF('MS-Chieu'!AH$6:AH$35,$D77),"0")&amp;"), ","")</f>
        <v/>
      </c>
      <c r="AO77" s="247" t="str">
        <f>IF((COUNTIF('MS-Sang'!AI$6:AI$35,$D77)+COUNTIF('MS-Chieu'!AI$6:AI$35,$D77))&gt;0,AO$6&amp;" ("&amp;TEXT(COUNTIF('MS-Sang'!AI$6:AI$35,$D77)+COUNTIF('MS-Chieu'!AI$6:AI$35,$D77),"0")&amp;"), ","")</f>
        <v/>
      </c>
      <c r="AP77" s="247" t="str">
        <f>IF((COUNTIF('MS-Sang'!AJ$6:AJ$35,$D77)+COUNTIF('MS-Chieu'!AJ$6:AJ$35,$D77))&gt;0,AP$6&amp;" ("&amp;TEXT(COUNTIF('MS-Sang'!AJ$6:AJ$35,$D77)+COUNTIF('MS-Chieu'!AJ$6:AJ$35,$D77),"0")&amp;"), ","")</f>
        <v/>
      </c>
      <c r="AQ77" s="247" t="str">
        <f>IF((COUNTIF('MS-Sang'!AK$6:AK$35,$D77)+COUNTIF('MS-Chieu'!AK$6:AK$35,$D77))&gt;0,AQ$6&amp;" ("&amp;TEXT(COUNTIF('MS-Sang'!AK$6:AK$35,$D77)+COUNTIF('MS-Chieu'!AK$6:AK$35,$D77),"0")&amp;"), ","")</f>
        <v/>
      </c>
      <c r="AR77" s="247" t="str">
        <f>IF((COUNTIF('MS-Sang'!AL$6:AL$35,$D77)+COUNTIF('MS-Chieu'!AL$6:AL$35,$D77))&gt;0,AR$6&amp;" ("&amp;TEXT(COUNTIF('MS-Sang'!AL$6:AL$35,$D77)+COUNTIF('MS-Chieu'!AL$6:AL$35,$D77),"0")&amp;"), ","")</f>
        <v/>
      </c>
      <c r="AS77" s="247" t="str">
        <f>IF((COUNTIF('MS-Sang'!AM$6:AM$35,$D77)+COUNTIF('MS-Chieu'!AM$6:AM$35,$D77))&gt;0,AS$6&amp;" ("&amp;TEXT(COUNTIF('MS-Sang'!AM$6:AM$35,$D77)+COUNTIF('MS-Chieu'!AM$6:AM$35,$D77),"0")&amp;"), ","")</f>
        <v/>
      </c>
    </row>
    <row r="78" spans="1:45" s="231" customFormat="1" ht="18.75" x14ac:dyDescent="0.2">
      <c r="A78" s="245">
        <f t="shared" si="3"/>
        <v>71</v>
      </c>
      <c r="B78" s="246" t="str">
        <f>'MS1'!L72</f>
        <v>Đỗ Thi Quỳnh Mai</v>
      </c>
      <c r="C78" s="246" t="str">
        <f>'MS1'!E72</f>
        <v>Văn</v>
      </c>
      <c r="D78" s="240" t="str">
        <f>'MS1'!B72</f>
        <v>V9</v>
      </c>
      <c r="E78" s="246" t="str">
        <f>'MS1'!N72</f>
        <v>11A2</v>
      </c>
      <c r="F78" s="247" t="str">
        <f t="shared" si="4"/>
        <v xml:space="preserve">11A2 (5), 11A3 (4), 12A1 (3), 12A2 (3), </v>
      </c>
      <c r="G78" s="248">
        <f>COUNTIF('MS-Sang'!$C$6:$AI$35,PCGD!$D78)+COUNTIF('MS-Chieu'!$C$6:$AI$35,PCGD!$D78)</f>
        <v>15</v>
      </c>
      <c r="H78" s="247" t="str">
        <f t="shared" si="5"/>
        <v xml:space="preserve">12A1 (3), 12A2 (3), </v>
      </c>
      <c r="I78" s="247" t="str">
        <f>IF((COUNTIF('MS-Sang'!C$6:C$35,$D78)+COUNTIF('MS-Chieu'!C$6:C$35,$D78))&gt;0,I$6&amp;" ("&amp;TEXT(COUNTIF('MS-Sang'!C$6:C$35,$D78)+COUNTIF('MS-Chieu'!C$6:C$35,$D78),"0")&amp;"), ","")</f>
        <v/>
      </c>
      <c r="J78" s="247" t="str">
        <f>IF((COUNTIF('MS-Sang'!D$6:D$35,$D78)+COUNTIF('MS-Chieu'!D$6:D$35,$D78))&gt;0,J$6&amp;" ("&amp;TEXT(COUNTIF('MS-Sang'!D$6:D$35,$D78)+COUNTIF('MS-Chieu'!D$6:D$35,$D78),"0")&amp;"), ","")</f>
        <v/>
      </c>
      <c r="K78" s="247" t="str">
        <f>IF((COUNTIF('MS-Sang'!E$6:E$35,$D78)+COUNTIF('MS-Chieu'!E$6:E$35,$D78))&gt;0,K$6&amp;" ("&amp;TEXT(COUNTIF('MS-Sang'!E$6:E$35,$D78)+COUNTIF('MS-Chieu'!E$6:E$35,$D78),"0")&amp;"), ","")</f>
        <v/>
      </c>
      <c r="L78" s="247" t="str">
        <f>IF((COUNTIF('MS-Sang'!F$6:F$35,$D78)+COUNTIF('MS-Chieu'!F$6:F$35,$D78))&gt;0,L$6&amp;" ("&amp;TEXT(COUNTIF('MS-Sang'!F$6:F$35,$D78)+COUNTIF('MS-Chieu'!F$6:F$35,$D78),"0")&amp;"), ","")</f>
        <v/>
      </c>
      <c r="M78" s="247" t="str">
        <f>IF((COUNTIF('MS-Sang'!G$6:G$35,$D78)+COUNTIF('MS-Chieu'!G$6:G$35,$D78))&gt;0,M$6&amp;" ("&amp;TEXT(COUNTIF('MS-Sang'!G$6:G$35,$D78)+COUNTIF('MS-Chieu'!G$6:G$35,$D78),"0")&amp;"), ","")</f>
        <v/>
      </c>
      <c r="N78" s="247" t="str">
        <f>IF((COUNTIF('MS-Sang'!H$6:H$35,$D78)+COUNTIF('MS-Chieu'!H$6:H$35,$D78))&gt;0,N$6&amp;" ("&amp;TEXT(COUNTIF('MS-Sang'!H$6:H$35,$D78)+COUNTIF('MS-Chieu'!H$6:H$35,$D78),"0")&amp;"), ","")</f>
        <v/>
      </c>
      <c r="O78" s="247" t="str">
        <f>IF((COUNTIF('MS-Sang'!I$6:I$35,$D78)+COUNTIF('MS-Chieu'!I$6:I$35,$D78))&gt;0,O$6&amp;" ("&amp;TEXT(COUNTIF('MS-Sang'!I$6:I$35,$D78)+COUNTIF('MS-Chieu'!I$6:I$35,$D78),"0")&amp;"), ","")</f>
        <v/>
      </c>
      <c r="P78" s="247" t="str">
        <f>IF((COUNTIF('MS-Sang'!J$6:J$35,$D78)+COUNTIF('MS-Chieu'!J$6:J$35,$D78))&gt;0,P$6&amp;" ("&amp;TEXT(COUNTIF('MS-Sang'!J$6:J$35,$D78)+COUNTIF('MS-Chieu'!J$6:J$35,$D78),"0")&amp;"), ","")</f>
        <v/>
      </c>
      <c r="Q78" s="247" t="str">
        <f>IF((COUNTIF('MS-Sang'!K$6:K$35,$D78)+COUNTIF('MS-Chieu'!K$6:K$35,$D78))&gt;0,Q$6&amp;" ("&amp;TEXT(COUNTIF('MS-Sang'!K$6:K$35,$D78)+COUNTIF('MS-Chieu'!K$6:K$35,$D78),"0")&amp;"), ","")</f>
        <v/>
      </c>
      <c r="R78" s="247" t="str">
        <f>IF((COUNTIF('MS-Sang'!L$6:L$35,$D78)+COUNTIF('MS-Chieu'!L$6:L$35,$D78))&gt;0,R$6&amp;" ("&amp;TEXT(COUNTIF('MS-Sang'!L$6:L$35,$D78)+COUNTIF('MS-Chieu'!L$6:L$35,$D78),"0")&amp;"), ","")</f>
        <v/>
      </c>
      <c r="S78" s="247" t="str">
        <f>IF((COUNTIF('MS-Sang'!M$6:M$35,$D78)+COUNTIF('MS-Chieu'!M$6:M$35,$D78))&gt;0,S$6&amp;" ("&amp;TEXT(COUNTIF('MS-Sang'!M$6:M$35,$D78)+COUNTIF('MS-Chieu'!M$6:M$35,$D78),"0")&amp;"), ","")</f>
        <v/>
      </c>
      <c r="T78" s="247" t="str">
        <f>IF((COUNTIF('MS-Sang'!N$6:N$35,$D78)+COUNTIF('MS-Chieu'!N$6:N$35,$D78))&gt;0,T$6&amp;" ("&amp;TEXT(COUNTIF('MS-Sang'!N$6:N$35,$D78)+COUNTIF('MS-Chieu'!N$6:N$35,$D78),"0")&amp;"), ","")</f>
        <v/>
      </c>
      <c r="U78" s="247" t="str">
        <f>IF((COUNTIF('MS-Sang'!O$6:O$35,$D78)+COUNTIF('MS-Chieu'!O$6:O$35,$D78))&gt;0,U$6&amp;" ("&amp;TEXT(COUNTIF('MS-Sang'!O$6:O$35,$D78)+COUNTIF('MS-Chieu'!O$6:O$35,$D78),"0")&amp;"), ","")</f>
        <v xml:space="preserve">11A2 (5), </v>
      </c>
      <c r="V78" s="247" t="str">
        <f>IF((COUNTIF('MS-Sang'!P$6:P$35,$D78)+COUNTIF('MS-Chieu'!P$6:P$35,$D78))&gt;0,V$6&amp;" ("&amp;TEXT(COUNTIF('MS-Sang'!P$6:P$35,$D78)+COUNTIF('MS-Chieu'!P$6:P$35,$D78),"0")&amp;"), ","")</f>
        <v xml:space="preserve">11A3 (4), </v>
      </c>
      <c r="W78" s="247" t="str">
        <f>IF((COUNTIF('MS-Sang'!Q$6:Q$35,$D78)+COUNTIF('MS-Chieu'!Q$6:Q$35,$D78))&gt;0,W$6&amp;" ("&amp;TEXT(COUNTIF('MS-Sang'!Q$6:Q$35,$D78)+COUNTIF('MS-Chieu'!Q$6:Q$35,$D78),"0")&amp;"), ","")</f>
        <v/>
      </c>
      <c r="X78" s="247" t="str">
        <f>IF((COUNTIF('MS-Sang'!R$6:R$35,$D78)+COUNTIF('MS-Chieu'!R$6:R$35,$D78))&gt;0,X$6&amp;" ("&amp;TEXT(COUNTIF('MS-Sang'!R$6:R$35,$D78)+COUNTIF('MS-Chieu'!R$6:R$35,$D78),"0")&amp;"), ","")</f>
        <v/>
      </c>
      <c r="Y78" s="247" t="str">
        <f>IF((COUNTIF('MS-Sang'!S$6:S$35,$D78)+COUNTIF('MS-Chieu'!S$6:S$35,$D78))&gt;0,Y$6&amp;" ("&amp;TEXT(COUNTIF('MS-Sang'!S$6:S$35,$D78)+COUNTIF('MS-Chieu'!S$6:S$35,$D78),"0")&amp;"), ","")</f>
        <v/>
      </c>
      <c r="Z78" s="247" t="str">
        <f>IF((COUNTIF('MS-Sang'!T$6:T$35,$D78)+COUNTIF('MS-Chieu'!T$6:T$35,$D78))&gt;0,Z$6&amp;" ("&amp;TEXT(COUNTIF('MS-Sang'!T$6:T$35,$D78)+COUNTIF('MS-Chieu'!T$6:T$35,$D78),"0")&amp;"), ","")</f>
        <v/>
      </c>
      <c r="AA78" s="247" t="str">
        <f>IF((COUNTIF('MS-Sang'!U$6:U$35,$D78)+COUNTIF('MS-Chieu'!U$6:U$35,$D78))&gt;0,AA$6&amp;" ("&amp;TEXT(COUNTIF('MS-Sang'!U$6:U$35,$D78)+COUNTIF('MS-Chieu'!U$6:U$35,$D78),"0")&amp;"), ","")</f>
        <v/>
      </c>
      <c r="AB78" s="247" t="str">
        <f>IF((COUNTIF('MS-Sang'!V$6:V$35,$D78)+COUNTIF('MS-Chieu'!V$6:V$35,$D78))&gt;0,AB$6&amp;" ("&amp;TEXT(COUNTIF('MS-Sang'!V$6:V$35,$D78)+COUNTIF('MS-Chieu'!V$6:V$35,$D78),"0")&amp;"), ","")</f>
        <v/>
      </c>
      <c r="AC78" s="247" t="str">
        <f>IF((COUNTIF('MS-Sang'!W$6:W$35,$D78)+COUNTIF('MS-Chieu'!W$6:W$35,$D78))&gt;0,AC$6&amp;" ("&amp;TEXT(COUNTIF('MS-Sang'!W$6:W$35,$D78)+COUNTIF('MS-Chieu'!W$6:W$35,$D78),"0")&amp;"), ","")</f>
        <v/>
      </c>
      <c r="AD78" s="247" t="str">
        <f>IF((COUNTIF('MS-Sang'!X$6:X$35,$D78)+COUNTIF('MS-Chieu'!X$6:X$35,$D78))&gt;0,AD$6&amp;" ("&amp;TEXT(COUNTIF('MS-Sang'!X$6:X$35,$D78)+COUNTIF('MS-Chieu'!X$6:X$35,$D78),"0")&amp;"), ","")</f>
        <v xml:space="preserve">12A1 (3), </v>
      </c>
      <c r="AE78" s="247" t="str">
        <f>IF((COUNTIF('MS-Sang'!Y$6:Y$35,$D78)+COUNTIF('MS-Chieu'!Y$6:Y$35,$D78))&gt;0,AE$6&amp;" ("&amp;TEXT(COUNTIF('MS-Sang'!Y$6:Y$35,$D78)+COUNTIF('MS-Chieu'!Y$6:Y$35,$D78),"0")&amp;"), ","")</f>
        <v xml:space="preserve">12A2 (3), </v>
      </c>
      <c r="AF78" s="247" t="str">
        <f>IF((COUNTIF('MS-Sang'!Z$6:Z$35,$D78)+COUNTIF('MS-Chieu'!Z$6:Z$35,$D78))&gt;0,AF$6&amp;" ("&amp;TEXT(COUNTIF('MS-Sang'!Z$6:Z$35,$D78)+COUNTIF('MS-Chieu'!Z$6:Z$35,$D78),"0")&amp;"), ","")</f>
        <v/>
      </c>
      <c r="AG78" s="247" t="str">
        <f>IF((COUNTIF('MS-Sang'!AA$6:AA$35,$D78)+COUNTIF('MS-Chieu'!AA$6:AA$35,$D78))&gt;0,AG$6&amp;" ("&amp;TEXT(COUNTIF('MS-Sang'!AA$6:AA$35,$D78)+COUNTIF('MS-Chieu'!AA$6:AA$35,$D78),"0")&amp;"), ","")</f>
        <v/>
      </c>
      <c r="AH78" s="247" t="str">
        <f>IF((COUNTIF('MS-Sang'!AB$6:AB$35,$D78)+COUNTIF('MS-Chieu'!AB$6:AB$35,$D78))&gt;0,AH$6&amp;" ("&amp;TEXT(COUNTIF('MS-Sang'!AB$6:AB$35,$D78)+COUNTIF('MS-Chieu'!AB$6:AB$35,$D78),"0")&amp;"), ","")</f>
        <v/>
      </c>
      <c r="AI78" s="247" t="str">
        <f>IF((COUNTIF('MS-Sang'!AC$6:AC$35,$D78)+COUNTIF('MS-Chieu'!AC$6:AC$35,$D78))&gt;0,AI$6&amp;" ("&amp;TEXT(COUNTIF('MS-Sang'!AC$6:AC$35,$D78)+COUNTIF('MS-Chieu'!AC$6:AC$35,$D78),"0")&amp;"), ","")</f>
        <v/>
      </c>
      <c r="AJ78" s="247" t="str">
        <f>IF((COUNTIF('MS-Sang'!AD$6:AD$35,$D78)+COUNTIF('MS-Chieu'!AD$6:AD$35,$D78))&gt;0,AJ$6&amp;" ("&amp;TEXT(COUNTIF('MS-Sang'!AD$6:AD$35,$D78)+COUNTIF('MS-Chieu'!AD$6:AD$35,$D78),"0")&amp;"), ","")</f>
        <v/>
      </c>
      <c r="AK78" s="247" t="str">
        <f>IF((COUNTIF('MS-Sang'!AE$6:AE$35,$D78)+COUNTIF('MS-Chieu'!AE$6:AE$35,$D78))&gt;0,AK$6&amp;" ("&amp;TEXT(COUNTIF('MS-Sang'!AE$6:AE$35,$D78)+COUNTIF('MS-Chieu'!AE$6:AE$35,$D78),"0")&amp;"), ","")</f>
        <v/>
      </c>
      <c r="AL78" s="247" t="str">
        <f>IF((COUNTIF('MS-Sang'!AF$6:AF$35,$D78)+COUNTIF('MS-Chieu'!AF$6:AF$35,$D78))&gt;0,AL$6&amp;" ("&amp;TEXT(COUNTIF('MS-Sang'!AF$6:AF$35,$D78)+COUNTIF('MS-Chieu'!AF$6:AF$35,$D78),"0")&amp;"), ","")</f>
        <v/>
      </c>
      <c r="AM78" s="247" t="str">
        <f>IF((COUNTIF('MS-Sang'!AG$6:AG$35,$D78)+COUNTIF('MS-Chieu'!AG$6:AG$35,$D78))&gt;0,AM$6&amp;" ("&amp;TEXT(COUNTIF('MS-Sang'!AG$6:AG$35,$D78)+COUNTIF('MS-Chieu'!AG$6:AG$35,$D78),"0")&amp;"), ","")</f>
        <v/>
      </c>
      <c r="AN78" s="247" t="str">
        <f>IF((COUNTIF('MS-Sang'!AH$6:AH$35,$D78)+COUNTIF('MS-Chieu'!AH$6:AH$35,$D78))&gt;0,AN$6&amp;" ("&amp;TEXT(COUNTIF('MS-Sang'!AH$6:AH$35,$D78)+COUNTIF('MS-Chieu'!AH$6:AH$35,$D78),"0")&amp;"), ","")</f>
        <v/>
      </c>
      <c r="AO78" s="247" t="str">
        <f>IF((COUNTIF('MS-Sang'!AI$6:AI$35,$D78)+COUNTIF('MS-Chieu'!AI$6:AI$35,$D78))&gt;0,AO$6&amp;" ("&amp;TEXT(COUNTIF('MS-Sang'!AI$6:AI$35,$D78)+COUNTIF('MS-Chieu'!AI$6:AI$35,$D78),"0")&amp;"), ","")</f>
        <v/>
      </c>
      <c r="AP78" s="247" t="str">
        <f>IF((COUNTIF('MS-Sang'!AJ$6:AJ$35,$D78)+COUNTIF('MS-Chieu'!AJ$6:AJ$35,$D78))&gt;0,AP$6&amp;" ("&amp;TEXT(COUNTIF('MS-Sang'!AJ$6:AJ$35,$D78)+COUNTIF('MS-Chieu'!AJ$6:AJ$35,$D78),"0")&amp;"), ","")</f>
        <v/>
      </c>
      <c r="AQ78" s="247" t="str">
        <f>IF((COUNTIF('MS-Sang'!AK$6:AK$35,$D78)+COUNTIF('MS-Chieu'!AK$6:AK$35,$D78))&gt;0,AQ$6&amp;" ("&amp;TEXT(COUNTIF('MS-Sang'!AK$6:AK$35,$D78)+COUNTIF('MS-Chieu'!AK$6:AK$35,$D78),"0")&amp;"), ","")</f>
        <v/>
      </c>
      <c r="AR78" s="247" t="str">
        <f>IF((COUNTIF('MS-Sang'!AL$6:AL$35,$D78)+COUNTIF('MS-Chieu'!AL$6:AL$35,$D78))&gt;0,AR$6&amp;" ("&amp;TEXT(COUNTIF('MS-Sang'!AL$6:AL$35,$D78)+COUNTIF('MS-Chieu'!AL$6:AL$35,$D78),"0")&amp;"), ","")</f>
        <v/>
      </c>
      <c r="AS78" s="247" t="str">
        <f>IF((COUNTIF('MS-Sang'!AM$6:AM$35,$D78)+COUNTIF('MS-Chieu'!AM$6:AM$35,$D78))&gt;0,AS$6&amp;" ("&amp;TEXT(COUNTIF('MS-Sang'!AM$6:AM$35,$D78)+COUNTIF('MS-Chieu'!AM$6:AM$35,$D78),"0")&amp;"), ","")</f>
        <v/>
      </c>
    </row>
    <row r="79" spans="1:45" s="231" customFormat="1" ht="18.75" x14ac:dyDescent="0.2">
      <c r="A79" s="245">
        <f t="shared" si="3"/>
        <v>72</v>
      </c>
      <c r="B79" s="246" t="str">
        <f>'MS1'!L73</f>
        <v>Phan Đức Thịnh</v>
      </c>
      <c r="C79" s="246" t="str">
        <f>'MS1'!E73</f>
        <v>TD</v>
      </c>
      <c r="D79" s="240" t="str">
        <f>'MS1'!B73</f>
        <v>X1</v>
      </c>
      <c r="E79" s="246" t="str">
        <f>'MS1'!N73</f>
        <v/>
      </c>
      <c r="F79" s="247" t="str">
        <f t="shared" si="4"/>
        <v/>
      </c>
      <c r="G79" s="248">
        <f>COUNTIF('MS-Sang'!$C$6:$AI$35,PCGD!$D79)+COUNTIF('MS-Chieu'!$C$6:$AI$35,PCGD!$D79)</f>
        <v>0</v>
      </c>
      <c r="H79" s="247" t="str">
        <f t="shared" si="5"/>
        <v/>
      </c>
      <c r="I79" s="247" t="str">
        <f>IF((COUNTIF('MS-Sang'!C$6:C$35,$D79)+COUNTIF('MS-Chieu'!C$6:C$35,$D79))&gt;0,I$6&amp;" ("&amp;TEXT(COUNTIF('MS-Sang'!C$6:C$35,$D79)+COUNTIF('MS-Chieu'!C$6:C$35,$D79),"0")&amp;"), ","")</f>
        <v/>
      </c>
      <c r="J79" s="247" t="str">
        <f>IF((COUNTIF('MS-Sang'!D$6:D$35,$D79)+COUNTIF('MS-Chieu'!D$6:D$35,$D79))&gt;0,J$6&amp;" ("&amp;TEXT(COUNTIF('MS-Sang'!D$6:D$35,$D79)+COUNTIF('MS-Chieu'!D$6:D$35,$D79),"0")&amp;"), ","")</f>
        <v/>
      </c>
      <c r="K79" s="247" t="str">
        <f>IF((COUNTIF('MS-Sang'!E$6:E$35,$D79)+COUNTIF('MS-Chieu'!E$6:E$35,$D79))&gt;0,K$6&amp;" ("&amp;TEXT(COUNTIF('MS-Sang'!E$6:E$35,$D79)+COUNTIF('MS-Chieu'!E$6:E$35,$D79),"0")&amp;"), ","")</f>
        <v/>
      </c>
      <c r="L79" s="247" t="str">
        <f>IF((COUNTIF('MS-Sang'!F$6:F$35,$D79)+COUNTIF('MS-Chieu'!F$6:F$35,$D79))&gt;0,L$6&amp;" ("&amp;TEXT(COUNTIF('MS-Sang'!F$6:F$35,$D79)+COUNTIF('MS-Chieu'!F$6:F$35,$D79),"0")&amp;"), ","")</f>
        <v/>
      </c>
      <c r="M79" s="247" t="str">
        <f>IF((COUNTIF('MS-Sang'!G$6:G$35,$D79)+COUNTIF('MS-Chieu'!G$6:G$35,$D79))&gt;0,M$6&amp;" ("&amp;TEXT(COUNTIF('MS-Sang'!G$6:G$35,$D79)+COUNTIF('MS-Chieu'!G$6:G$35,$D79),"0")&amp;"), ","")</f>
        <v/>
      </c>
      <c r="N79" s="247" t="str">
        <f>IF((COUNTIF('MS-Sang'!H$6:H$35,$D79)+COUNTIF('MS-Chieu'!H$6:H$35,$D79))&gt;0,N$6&amp;" ("&amp;TEXT(COUNTIF('MS-Sang'!H$6:H$35,$D79)+COUNTIF('MS-Chieu'!H$6:H$35,$D79),"0")&amp;"), ","")</f>
        <v/>
      </c>
      <c r="O79" s="247" t="str">
        <f>IF((COUNTIF('MS-Sang'!I$6:I$35,$D79)+COUNTIF('MS-Chieu'!I$6:I$35,$D79))&gt;0,O$6&amp;" ("&amp;TEXT(COUNTIF('MS-Sang'!I$6:I$35,$D79)+COUNTIF('MS-Chieu'!I$6:I$35,$D79),"0")&amp;"), ","")</f>
        <v/>
      </c>
      <c r="P79" s="247" t="str">
        <f>IF((COUNTIF('MS-Sang'!J$6:J$35,$D79)+COUNTIF('MS-Chieu'!J$6:J$35,$D79))&gt;0,P$6&amp;" ("&amp;TEXT(COUNTIF('MS-Sang'!J$6:J$35,$D79)+COUNTIF('MS-Chieu'!J$6:J$35,$D79),"0")&amp;"), ","")</f>
        <v/>
      </c>
      <c r="Q79" s="247" t="str">
        <f>IF((COUNTIF('MS-Sang'!K$6:K$35,$D79)+COUNTIF('MS-Chieu'!K$6:K$35,$D79))&gt;0,Q$6&amp;" ("&amp;TEXT(COUNTIF('MS-Sang'!K$6:K$35,$D79)+COUNTIF('MS-Chieu'!K$6:K$35,$D79),"0")&amp;"), ","")</f>
        <v/>
      </c>
      <c r="R79" s="247" t="str">
        <f>IF((COUNTIF('MS-Sang'!L$6:L$35,$D79)+COUNTIF('MS-Chieu'!L$6:L$35,$D79))&gt;0,R$6&amp;" ("&amp;TEXT(COUNTIF('MS-Sang'!L$6:L$35,$D79)+COUNTIF('MS-Chieu'!L$6:L$35,$D79),"0")&amp;"), ","")</f>
        <v/>
      </c>
      <c r="S79" s="247" t="str">
        <f>IF((COUNTIF('MS-Sang'!M$6:M$35,$D79)+COUNTIF('MS-Chieu'!M$6:M$35,$D79))&gt;0,S$6&amp;" ("&amp;TEXT(COUNTIF('MS-Sang'!M$6:M$35,$D79)+COUNTIF('MS-Chieu'!M$6:M$35,$D79),"0")&amp;"), ","")</f>
        <v/>
      </c>
      <c r="T79" s="247" t="str">
        <f>IF((COUNTIF('MS-Sang'!N$6:N$35,$D79)+COUNTIF('MS-Chieu'!N$6:N$35,$D79))&gt;0,T$6&amp;" ("&amp;TEXT(COUNTIF('MS-Sang'!N$6:N$35,$D79)+COUNTIF('MS-Chieu'!N$6:N$35,$D79),"0")&amp;"), ","")</f>
        <v/>
      </c>
      <c r="U79" s="247" t="str">
        <f>IF((COUNTIF('MS-Sang'!O$6:O$35,$D79)+COUNTIF('MS-Chieu'!O$6:O$35,$D79))&gt;0,U$6&amp;" ("&amp;TEXT(COUNTIF('MS-Sang'!O$6:O$35,$D79)+COUNTIF('MS-Chieu'!O$6:O$35,$D79),"0")&amp;"), ","")</f>
        <v/>
      </c>
      <c r="V79" s="247" t="str">
        <f>IF((COUNTIF('MS-Sang'!P$6:P$35,$D79)+COUNTIF('MS-Chieu'!P$6:P$35,$D79))&gt;0,V$6&amp;" ("&amp;TEXT(COUNTIF('MS-Sang'!P$6:P$35,$D79)+COUNTIF('MS-Chieu'!P$6:P$35,$D79),"0")&amp;"), ","")</f>
        <v/>
      </c>
      <c r="W79" s="247" t="str">
        <f>IF((COUNTIF('MS-Sang'!Q$6:Q$35,$D79)+COUNTIF('MS-Chieu'!Q$6:Q$35,$D79))&gt;0,W$6&amp;" ("&amp;TEXT(COUNTIF('MS-Sang'!Q$6:Q$35,$D79)+COUNTIF('MS-Chieu'!Q$6:Q$35,$D79),"0")&amp;"), ","")</f>
        <v/>
      </c>
      <c r="X79" s="247" t="str">
        <f>IF((COUNTIF('MS-Sang'!R$6:R$35,$D79)+COUNTIF('MS-Chieu'!R$6:R$35,$D79))&gt;0,X$6&amp;" ("&amp;TEXT(COUNTIF('MS-Sang'!R$6:R$35,$D79)+COUNTIF('MS-Chieu'!R$6:R$35,$D79),"0")&amp;"), ","")</f>
        <v/>
      </c>
      <c r="Y79" s="247" t="str">
        <f>IF((COUNTIF('MS-Sang'!S$6:S$35,$D79)+COUNTIF('MS-Chieu'!S$6:S$35,$D79))&gt;0,Y$6&amp;" ("&amp;TEXT(COUNTIF('MS-Sang'!S$6:S$35,$D79)+COUNTIF('MS-Chieu'!S$6:S$35,$D79),"0")&amp;"), ","")</f>
        <v/>
      </c>
      <c r="Z79" s="247" t="str">
        <f>IF((COUNTIF('MS-Sang'!T$6:T$35,$D79)+COUNTIF('MS-Chieu'!T$6:T$35,$D79))&gt;0,Z$6&amp;" ("&amp;TEXT(COUNTIF('MS-Sang'!T$6:T$35,$D79)+COUNTIF('MS-Chieu'!T$6:T$35,$D79),"0")&amp;"), ","")</f>
        <v/>
      </c>
      <c r="AA79" s="247" t="str">
        <f>IF((COUNTIF('MS-Sang'!U$6:U$35,$D79)+COUNTIF('MS-Chieu'!U$6:U$35,$D79))&gt;0,AA$6&amp;" ("&amp;TEXT(COUNTIF('MS-Sang'!U$6:U$35,$D79)+COUNTIF('MS-Chieu'!U$6:U$35,$D79),"0")&amp;"), ","")</f>
        <v/>
      </c>
      <c r="AB79" s="247" t="str">
        <f>IF((COUNTIF('MS-Sang'!V$6:V$35,$D79)+COUNTIF('MS-Chieu'!V$6:V$35,$D79))&gt;0,AB$6&amp;" ("&amp;TEXT(COUNTIF('MS-Sang'!V$6:V$35,$D79)+COUNTIF('MS-Chieu'!V$6:V$35,$D79),"0")&amp;"), ","")</f>
        <v/>
      </c>
      <c r="AC79" s="247" t="str">
        <f>IF((COUNTIF('MS-Sang'!W$6:W$35,$D79)+COUNTIF('MS-Chieu'!W$6:W$35,$D79))&gt;0,AC$6&amp;" ("&amp;TEXT(COUNTIF('MS-Sang'!W$6:W$35,$D79)+COUNTIF('MS-Chieu'!W$6:W$35,$D79),"0")&amp;"), ","")</f>
        <v/>
      </c>
      <c r="AD79" s="247" t="str">
        <f>IF((COUNTIF('MS-Sang'!X$6:X$35,$D79)+COUNTIF('MS-Chieu'!X$6:X$35,$D79))&gt;0,AD$6&amp;" ("&amp;TEXT(COUNTIF('MS-Sang'!X$6:X$35,$D79)+COUNTIF('MS-Chieu'!X$6:X$35,$D79),"0")&amp;"), ","")</f>
        <v/>
      </c>
      <c r="AE79" s="247" t="str">
        <f>IF((COUNTIF('MS-Sang'!Y$6:Y$35,$D79)+COUNTIF('MS-Chieu'!Y$6:Y$35,$D79))&gt;0,AE$6&amp;" ("&amp;TEXT(COUNTIF('MS-Sang'!Y$6:Y$35,$D79)+COUNTIF('MS-Chieu'!Y$6:Y$35,$D79),"0")&amp;"), ","")</f>
        <v/>
      </c>
      <c r="AF79" s="247" t="str">
        <f>IF((COUNTIF('MS-Sang'!Z$6:Z$35,$D79)+COUNTIF('MS-Chieu'!Z$6:Z$35,$D79))&gt;0,AF$6&amp;" ("&amp;TEXT(COUNTIF('MS-Sang'!Z$6:Z$35,$D79)+COUNTIF('MS-Chieu'!Z$6:Z$35,$D79),"0")&amp;"), ","")</f>
        <v/>
      </c>
      <c r="AG79" s="247" t="str">
        <f>IF((COUNTIF('MS-Sang'!AA$6:AA$35,$D79)+COUNTIF('MS-Chieu'!AA$6:AA$35,$D79))&gt;0,AG$6&amp;" ("&amp;TEXT(COUNTIF('MS-Sang'!AA$6:AA$35,$D79)+COUNTIF('MS-Chieu'!AA$6:AA$35,$D79),"0")&amp;"), ","")</f>
        <v/>
      </c>
      <c r="AH79" s="247" t="str">
        <f>IF((COUNTIF('MS-Sang'!AB$6:AB$35,$D79)+COUNTIF('MS-Chieu'!AB$6:AB$35,$D79))&gt;0,AH$6&amp;" ("&amp;TEXT(COUNTIF('MS-Sang'!AB$6:AB$35,$D79)+COUNTIF('MS-Chieu'!AB$6:AB$35,$D79),"0")&amp;"), ","")</f>
        <v/>
      </c>
      <c r="AI79" s="247" t="str">
        <f>IF((COUNTIF('MS-Sang'!AC$6:AC$35,$D79)+COUNTIF('MS-Chieu'!AC$6:AC$35,$D79))&gt;0,AI$6&amp;" ("&amp;TEXT(COUNTIF('MS-Sang'!AC$6:AC$35,$D79)+COUNTIF('MS-Chieu'!AC$6:AC$35,$D79),"0")&amp;"), ","")</f>
        <v/>
      </c>
      <c r="AJ79" s="247" t="str">
        <f>IF((COUNTIF('MS-Sang'!AD$6:AD$35,$D79)+COUNTIF('MS-Chieu'!AD$6:AD$35,$D79))&gt;0,AJ$6&amp;" ("&amp;TEXT(COUNTIF('MS-Sang'!AD$6:AD$35,$D79)+COUNTIF('MS-Chieu'!AD$6:AD$35,$D79),"0")&amp;"), ","")</f>
        <v/>
      </c>
      <c r="AK79" s="247" t="str">
        <f>IF((COUNTIF('MS-Sang'!AE$6:AE$35,$D79)+COUNTIF('MS-Chieu'!AE$6:AE$35,$D79))&gt;0,AK$6&amp;" ("&amp;TEXT(COUNTIF('MS-Sang'!AE$6:AE$35,$D79)+COUNTIF('MS-Chieu'!AE$6:AE$35,$D79),"0")&amp;"), ","")</f>
        <v/>
      </c>
      <c r="AL79" s="247" t="str">
        <f>IF((COUNTIF('MS-Sang'!AF$6:AF$35,$D79)+COUNTIF('MS-Chieu'!AF$6:AF$35,$D79))&gt;0,AL$6&amp;" ("&amp;TEXT(COUNTIF('MS-Sang'!AF$6:AF$35,$D79)+COUNTIF('MS-Chieu'!AF$6:AF$35,$D79),"0")&amp;"), ","")</f>
        <v/>
      </c>
      <c r="AM79" s="247" t="str">
        <f>IF((COUNTIF('MS-Sang'!AG$6:AG$35,$D79)+COUNTIF('MS-Chieu'!AG$6:AG$35,$D79))&gt;0,AM$6&amp;" ("&amp;TEXT(COUNTIF('MS-Sang'!AG$6:AG$35,$D79)+COUNTIF('MS-Chieu'!AG$6:AG$35,$D79),"0")&amp;"), ","")</f>
        <v/>
      </c>
      <c r="AN79" s="247" t="str">
        <f>IF((COUNTIF('MS-Sang'!AH$6:AH$35,$D79)+COUNTIF('MS-Chieu'!AH$6:AH$35,$D79))&gt;0,AN$6&amp;" ("&amp;TEXT(COUNTIF('MS-Sang'!AH$6:AH$35,$D79)+COUNTIF('MS-Chieu'!AH$6:AH$35,$D79),"0")&amp;"), ","")</f>
        <v/>
      </c>
      <c r="AO79" s="247" t="str">
        <f>IF((COUNTIF('MS-Sang'!AI$6:AI$35,$D79)+COUNTIF('MS-Chieu'!AI$6:AI$35,$D79))&gt;0,AO$6&amp;" ("&amp;TEXT(COUNTIF('MS-Sang'!AI$6:AI$35,$D79)+COUNTIF('MS-Chieu'!AI$6:AI$35,$D79),"0")&amp;"), ","")</f>
        <v/>
      </c>
      <c r="AP79" s="247" t="str">
        <f>IF((COUNTIF('MS-Sang'!AJ$6:AJ$35,$D79)+COUNTIF('MS-Chieu'!AJ$6:AJ$35,$D79))&gt;0,AP$6&amp;" ("&amp;TEXT(COUNTIF('MS-Sang'!AJ$6:AJ$35,$D79)+COUNTIF('MS-Chieu'!AJ$6:AJ$35,$D79),"0")&amp;"), ","")</f>
        <v/>
      </c>
      <c r="AQ79" s="247" t="str">
        <f>IF((COUNTIF('MS-Sang'!AK$6:AK$35,$D79)+COUNTIF('MS-Chieu'!AK$6:AK$35,$D79))&gt;0,AQ$6&amp;" ("&amp;TEXT(COUNTIF('MS-Sang'!AK$6:AK$35,$D79)+COUNTIF('MS-Chieu'!AK$6:AK$35,$D79),"0")&amp;"), ","")</f>
        <v/>
      </c>
      <c r="AR79" s="247" t="str">
        <f>IF((COUNTIF('MS-Sang'!AL$6:AL$35,$D79)+COUNTIF('MS-Chieu'!AL$6:AL$35,$D79))&gt;0,AR$6&amp;" ("&amp;TEXT(COUNTIF('MS-Sang'!AL$6:AL$35,$D79)+COUNTIF('MS-Chieu'!AL$6:AL$35,$D79),"0")&amp;"), ","")</f>
        <v/>
      </c>
      <c r="AS79" s="247" t="str">
        <f>IF((COUNTIF('MS-Sang'!AM$6:AM$35,$D79)+COUNTIF('MS-Chieu'!AM$6:AM$35,$D79))&gt;0,AS$6&amp;" ("&amp;TEXT(COUNTIF('MS-Sang'!AM$6:AM$35,$D79)+COUNTIF('MS-Chieu'!AM$6:AM$35,$D79),"0")&amp;"), ","")</f>
        <v/>
      </c>
    </row>
    <row r="80" spans="1:45" s="231" customFormat="1" ht="18.75" x14ac:dyDescent="0.2">
      <c r="A80" s="245">
        <f t="shared" si="3"/>
        <v>73</v>
      </c>
      <c r="B80" s="246" t="str">
        <f>'MS1'!L74</f>
        <v>Phạm Văn Tuấn</v>
      </c>
      <c r="C80" s="246" t="str">
        <f>'MS1'!E74</f>
        <v>TD</v>
      </c>
      <c r="D80" s="240" t="str">
        <f>'MS1'!B74</f>
        <v>X2</v>
      </c>
      <c r="E80" s="246" t="str">
        <f>'MS1'!N74</f>
        <v/>
      </c>
      <c r="F80" s="247" t="str">
        <f t="shared" si="4"/>
        <v/>
      </c>
      <c r="G80" s="248">
        <f>COUNTIF('MS-Sang'!$C$6:$AI$35,PCGD!$D80)+COUNTIF('MS-Chieu'!$C$6:$AI$35,PCGD!$D80)</f>
        <v>0</v>
      </c>
      <c r="H80" s="247" t="str">
        <f t="shared" si="5"/>
        <v/>
      </c>
      <c r="I80" s="247" t="str">
        <f>IF((COUNTIF('MS-Sang'!C$6:C$35,$D80)+COUNTIF('MS-Chieu'!C$6:C$35,$D80))&gt;0,I$6&amp;" ("&amp;TEXT(COUNTIF('MS-Sang'!C$6:C$35,$D80)+COUNTIF('MS-Chieu'!C$6:C$35,$D80),"0")&amp;"), ","")</f>
        <v/>
      </c>
      <c r="J80" s="247" t="str">
        <f>IF((COUNTIF('MS-Sang'!D$6:D$35,$D80)+COUNTIF('MS-Chieu'!D$6:D$35,$D80))&gt;0,J$6&amp;" ("&amp;TEXT(COUNTIF('MS-Sang'!D$6:D$35,$D80)+COUNTIF('MS-Chieu'!D$6:D$35,$D80),"0")&amp;"), ","")</f>
        <v/>
      </c>
      <c r="K80" s="247" t="str">
        <f>IF((COUNTIF('MS-Sang'!E$6:E$35,$D80)+COUNTIF('MS-Chieu'!E$6:E$35,$D80))&gt;0,K$6&amp;" ("&amp;TEXT(COUNTIF('MS-Sang'!E$6:E$35,$D80)+COUNTIF('MS-Chieu'!E$6:E$35,$D80),"0")&amp;"), ","")</f>
        <v/>
      </c>
      <c r="L80" s="247" t="str">
        <f>IF((COUNTIF('MS-Sang'!F$6:F$35,$D80)+COUNTIF('MS-Chieu'!F$6:F$35,$D80))&gt;0,L$6&amp;" ("&amp;TEXT(COUNTIF('MS-Sang'!F$6:F$35,$D80)+COUNTIF('MS-Chieu'!F$6:F$35,$D80),"0")&amp;"), ","")</f>
        <v/>
      </c>
      <c r="M80" s="247" t="str">
        <f>IF((COUNTIF('MS-Sang'!G$6:G$35,$D80)+COUNTIF('MS-Chieu'!G$6:G$35,$D80))&gt;0,M$6&amp;" ("&amp;TEXT(COUNTIF('MS-Sang'!G$6:G$35,$D80)+COUNTIF('MS-Chieu'!G$6:G$35,$D80),"0")&amp;"), ","")</f>
        <v/>
      </c>
      <c r="N80" s="247" t="str">
        <f>IF((COUNTIF('MS-Sang'!H$6:H$35,$D80)+COUNTIF('MS-Chieu'!H$6:H$35,$D80))&gt;0,N$6&amp;" ("&amp;TEXT(COUNTIF('MS-Sang'!H$6:H$35,$D80)+COUNTIF('MS-Chieu'!H$6:H$35,$D80),"0")&amp;"), ","")</f>
        <v/>
      </c>
      <c r="O80" s="247" t="str">
        <f>IF((COUNTIF('MS-Sang'!I$6:I$35,$D80)+COUNTIF('MS-Chieu'!I$6:I$35,$D80))&gt;0,O$6&amp;" ("&amp;TEXT(COUNTIF('MS-Sang'!I$6:I$35,$D80)+COUNTIF('MS-Chieu'!I$6:I$35,$D80),"0")&amp;"), ","")</f>
        <v/>
      </c>
      <c r="P80" s="247" t="str">
        <f>IF((COUNTIF('MS-Sang'!J$6:J$35,$D80)+COUNTIF('MS-Chieu'!J$6:J$35,$D80))&gt;0,P$6&amp;" ("&amp;TEXT(COUNTIF('MS-Sang'!J$6:J$35,$D80)+COUNTIF('MS-Chieu'!J$6:J$35,$D80),"0")&amp;"), ","")</f>
        <v/>
      </c>
      <c r="Q80" s="247" t="str">
        <f>IF((COUNTIF('MS-Sang'!K$6:K$35,$D80)+COUNTIF('MS-Chieu'!K$6:K$35,$D80))&gt;0,Q$6&amp;" ("&amp;TEXT(COUNTIF('MS-Sang'!K$6:K$35,$D80)+COUNTIF('MS-Chieu'!K$6:K$35,$D80),"0")&amp;"), ","")</f>
        <v/>
      </c>
      <c r="R80" s="247" t="str">
        <f>IF((COUNTIF('MS-Sang'!L$6:L$35,$D80)+COUNTIF('MS-Chieu'!L$6:L$35,$D80))&gt;0,R$6&amp;" ("&amp;TEXT(COUNTIF('MS-Sang'!L$6:L$35,$D80)+COUNTIF('MS-Chieu'!L$6:L$35,$D80),"0")&amp;"), ","")</f>
        <v/>
      </c>
      <c r="S80" s="247" t="str">
        <f>IF((COUNTIF('MS-Sang'!M$6:M$35,$D80)+COUNTIF('MS-Chieu'!M$6:M$35,$D80))&gt;0,S$6&amp;" ("&amp;TEXT(COUNTIF('MS-Sang'!M$6:M$35,$D80)+COUNTIF('MS-Chieu'!M$6:M$35,$D80),"0")&amp;"), ","")</f>
        <v/>
      </c>
      <c r="T80" s="247" t="str">
        <f>IF((COUNTIF('MS-Sang'!N$6:N$35,$D80)+COUNTIF('MS-Chieu'!N$6:N$35,$D80))&gt;0,T$6&amp;" ("&amp;TEXT(COUNTIF('MS-Sang'!N$6:N$35,$D80)+COUNTIF('MS-Chieu'!N$6:N$35,$D80),"0")&amp;"), ","")</f>
        <v/>
      </c>
      <c r="U80" s="247" t="str">
        <f>IF((COUNTIF('MS-Sang'!O$6:O$35,$D80)+COUNTIF('MS-Chieu'!O$6:O$35,$D80))&gt;0,U$6&amp;" ("&amp;TEXT(COUNTIF('MS-Sang'!O$6:O$35,$D80)+COUNTIF('MS-Chieu'!O$6:O$35,$D80),"0")&amp;"), ","")</f>
        <v/>
      </c>
      <c r="V80" s="247" t="str">
        <f>IF((COUNTIF('MS-Sang'!P$6:P$35,$D80)+COUNTIF('MS-Chieu'!P$6:P$35,$D80))&gt;0,V$6&amp;" ("&amp;TEXT(COUNTIF('MS-Sang'!P$6:P$35,$D80)+COUNTIF('MS-Chieu'!P$6:P$35,$D80),"0")&amp;"), ","")</f>
        <v/>
      </c>
      <c r="W80" s="247" t="str">
        <f>IF((COUNTIF('MS-Sang'!Q$6:Q$35,$D80)+COUNTIF('MS-Chieu'!Q$6:Q$35,$D80))&gt;0,W$6&amp;" ("&amp;TEXT(COUNTIF('MS-Sang'!Q$6:Q$35,$D80)+COUNTIF('MS-Chieu'!Q$6:Q$35,$D80),"0")&amp;"), ","")</f>
        <v/>
      </c>
      <c r="X80" s="247" t="str">
        <f>IF((COUNTIF('MS-Sang'!R$6:R$35,$D80)+COUNTIF('MS-Chieu'!R$6:R$35,$D80))&gt;0,X$6&amp;" ("&amp;TEXT(COUNTIF('MS-Sang'!R$6:R$35,$D80)+COUNTIF('MS-Chieu'!R$6:R$35,$D80),"0")&amp;"), ","")</f>
        <v/>
      </c>
      <c r="Y80" s="247" t="str">
        <f>IF((COUNTIF('MS-Sang'!S$6:S$35,$D80)+COUNTIF('MS-Chieu'!S$6:S$35,$D80))&gt;0,Y$6&amp;" ("&amp;TEXT(COUNTIF('MS-Sang'!S$6:S$35,$D80)+COUNTIF('MS-Chieu'!S$6:S$35,$D80),"0")&amp;"), ","")</f>
        <v/>
      </c>
      <c r="Z80" s="247" t="str">
        <f>IF((COUNTIF('MS-Sang'!T$6:T$35,$D80)+COUNTIF('MS-Chieu'!T$6:T$35,$D80))&gt;0,Z$6&amp;" ("&amp;TEXT(COUNTIF('MS-Sang'!T$6:T$35,$D80)+COUNTIF('MS-Chieu'!T$6:T$35,$D80),"0")&amp;"), ","")</f>
        <v/>
      </c>
      <c r="AA80" s="247" t="str">
        <f>IF((COUNTIF('MS-Sang'!U$6:U$35,$D80)+COUNTIF('MS-Chieu'!U$6:U$35,$D80))&gt;0,AA$6&amp;" ("&amp;TEXT(COUNTIF('MS-Sang'!U$6:U$35,$D80)+COUNTIF('MS-Chieu'!U$6:U$35,$D80),"0")&amp;"), ","")</f>
        <v/>
      </c>
      <c r="AB80" s="247" t="str">
        <f>IF((COUNTIF('MS-Sang'!V$6:V$35,$D80)+COUNTIF('MS-Chieu'!V$6:V$35,$D80))&gt;0,AB$6&amp;" ("&amp;TEXT(COUNTIF('MS-Sang'!V$6:V$35,$D80)+COUNTIF('MS-Chieu'!V$6:V$35,$D80),"0")&amp;"), ","")</f>
        <v/>
      </c>
      <c r="AC80" s="247" t="str">
        <f>IF((COUNTIF('MS-Sang'!W$6:W$35,$D80)+COUNTIF('MS-Chieu'!W$6:W$35,$D80))&gt;0,AC$6&amp;" ("&amp;TEXT(COUNTIF('MS-Sang'!W$6:W$35,$D80)+COUNTIF('MS-Chieu'!W$6:W$35,$D80),"0")&amp;"), ","")</f>
        <v/>
      </c>
      <c r="AD80" s="247" t="str">
        <f>IF((COUNTIF('MS-Sang'!X$6:X$35,$D80)+COUNTIF('MS-Chieu'!X$6:X$35,$D80))&gt;0,AD$6&amp;" ("&amp;TEXT(COUNTIF('MS-Sang'!X$6:X$35,$D80)+COUNTIF('MS-Chieu'!X$6:X$35,$D80),"0")&amp;"), ","")</f>
        <v/>
      </c>
      <c r="AE80" s="247" t="str">
        <f>IF((COUNTIF('MS-Sang'!Y$6:Y$35,$D80)+COUNTIF('MS-Chieu'!Y$6:Y$35,$D80))&gt;0,AE$6&amp;" ("&amp;TEXT(COUNTIF('MS-Sang'!Y$6:Y$35,$D80)+COUNTIF('MS-Chieu'!Y$6:Y$35,$D80),"0")&amp;"), ","")</f>
        <v/>
      </c>
      <c r="AF80" s="247" t="str">
        <f>IF((COUNTIF('MS-Sang'!Z$6:Z$35,$D80)+COUNTIF('MS-Chieu'!Z$6:Z$35,$D80))&gt;0,AF$6&amp;" ("&amp;TEXT(COUNTIF('MS-Sang'!Z$6:Z$35,$D80)+COUNTIF('MS-Chieu'!Z$6:Z$35,$D80),"0")&amp;"), ","")</f>
        <v/>
      </c>
      <c r="AG80" s="247" t="str">
        <f>IF((COUNTIF('MS-Sang'!AA$6:AA$35,$D80)+COUNTIF('MS-Chieu'!AA$6:AA$35,$D80))&gt;0,AG$6&amp;" ("&amp;TEXT(COUNTIF('MS-Sang'!AA$6:AA$35,$D80)+COUNTIF('MS-Chieu'!AA$6:AA$35,$D80),"0")&amp;"), ","")</f>
        <v/>
      </c>
      <c r="AH80" s="247" t="str">
        <f>IF((COUNTIF('MS-Sang'!AB$6:AB$35,$D80)+COUNTIF('MS-Chieu'!AB$6:AB$35,$D80))&gt;0,AH$6&amp;" ("&amp;TEXT(COUNTIF('MS-Sang'!AB$6:AB$35,$D80)+COUNTIF('MS-Chieu'!AB$6:AB$35,$D80),"0")&amp;"), ","")</f>
        <v/>
      </c>
      <c r="AI80" s="247" t="str">
        <f>IF((COUNTIF('MS-Sang'!AC$6:AC$35,$D80)+COUNTIF('MS-Chieu'!AC$6:AC$35,$D80))&gt;0,AI$6&amp;" ("&amp;TEXT(COUNTIF('MS-Sang'!AC$6:AC$35,$D80)+COUNTIF('MS-Chieu'!AC$6:AC$35,$D80),"0")&amp;"), ","")</f>
        <v/>
      </c>
      <c r="AJ80" s="247" t="str">
        <f>IF((COUNTIF('MS-Sang'!AD$6:AD$35,$D80)+COUNTIF('MS-Chieu'!AD$6:AD$35,$D80))&gt;0,AJ$6&amp;" ("&amp;TEXT(COUNTIF('MS-Sang'!AD$6:AD$35,$D80)+COUNTIF('MS-Chieu'!AD$6:AD$35,$D80),"0")&amp;"), ","")</f>
        <v/>
      </c>
      <c r="AK80" s="247" t="str">
        <f>IF((COUNTIF('MS-Sang'!AE$6:AE$35,$D80)+COUNTIF('MS-Chieu'!AE$6:AE$35,$D80))&gt;0,AK$6&amp;" ("&amp;TEXT(COUNTIF('MS-Sang'!AE$6:AE$35,$D80)+COUNTIF('MS-Chieu'!AE$6:AE$35,$D80),"0")&amp;"), ","")</f>
        <v/>
      </c>
      <c r="AL80" s="247" t="str">
        <f>IF((COUNTIF('MS-Sang'!AF$6:AF$35,$D80)+COUNTIF('MS-Chieu'!AF$6:AF$35,$D80))&gt;0,AL$6&amp;" ("&amp;TEXT(COUNTIF('MS-Sang'!AF$6:AF$35,$D80)+COUNTIF('MS-Chieu'!AF$6:AF$35,$D80),"0")&amp;"), ","")</f>
        <v/>
      </c>
      <c r="AM80" s="247" t="str">
        <f>IF((COUNTIF('MS-Sang'!AG$6:AG$35,$D80)+COUNTIF('MS-Chieu'!AG$6:AG$35,$D80))&gt;0,AM$6&amp;" ("&amp;TEXT(COUNTIF('MS-Sang'!AG$6:AG$35,$D80)+COUNTIF('MS-Chieu'!AG$6:AG$35,$D80),"0")&amp;"), ","")</f>
        <v/>
      </c>
      <c r="AN80" s="247" t="str">
        <f>IF((COUNTIF('MS-Sang'!AH$6:AH$35,$D80)+COUNTIF('MS-Chieu'!AH$6:AH$35,$D80))&gt;0,AN$6&amp;" ("&amp;TEXT(COUNTIF('MS-Sang'!AH$6:AH$35,$D80)+COUNTIF('MS-Chieu'!AH$6:AH$35,$D80),"0")&amp;"), ","")</f>
        <v/>
      </c>
      <c r="AO80" s="247" t="str">
        <f>IF((COUNTIF('MS-Sang'!AI$6:AI$35,$D80)+COUNTIF('MS-Chieu'!AI$6:AI$35,$D80))&gt;0,AO$6&amp;" ("&amp;TEXT(COUNTIF('MS-Sang'!AI$6:AI$35,$D80)+COUNTIF('MS-Chieu'!AI$6:AI$35,$D80),"0")&amp;"), ","")</f>
        <v/>
      </c>
      <c r="AP80" s="247" t="str">
        <f>IF((COUNTIF('MS-Sang'!AJ$6:AJ$35,$D80)+COUNTIF('MS-Chieu'!AJ$6:AJ$35,$D80))&gt;0,AP$6&amp;" ("&amp;TEXT(COUNTIF('MS-Sang'!AJ$6:AJ$35,$D80)+COUNTIF('MS-Chieu'!AJ$6:AJ$35,$D80),"0")&amp;"), ","")</f>
        <v/>
      </c>
      <c r="AQ80" s="247" t="str">
        <f>IF((COUNTIF('MS-Sang'!AK$6:AK$35,$D80)+COUNTIF('MS-Chieu'!AK$6:AK$35,$D80))&gt;0,AQ$6&amp;" ("&amp;TEXT(COUNTIF('MS-Sang'!AK$6:AK$35,$D80)+COUNTIF('MS-Chieu'!AK$6:AK$35,$D80),"0")&amp;"), ","")</f>
        <v/>
      </c>
      <c r="AR80" s="247" t="str">
        <f>IF((COUNTIF('MS-Sang'!AL$6:AL$35,$D80)+COUNTIF('MS-Chieu'!AL$6:AL$35,$D80))&gt;0,AR$6&amp;" ("&amp;TEXT(COUNTIF('MS-Sang'!AL$6:AL$35,$D80)+COUNTIF('MS-Chieu'!AL$6:AL$35,$D80),"0")&amp;"), ","")</f>
        <v/>
      </c>
      <c r="AS80" s="247" t="str">
        <f>IF((COUNTIF('MS-Sang'!AM$6:AM$35,$D80)+COUNTIF('MS-Chieu'!AM$6:AM$35,$D80))&gt;0,AS$6&amp;" ("&amp;TEXT(COUNTIF('MS-Sang'!AM$6:AM$35,$D80)+COUNTIF('MS-Chieu'!AM$6:AM$35,$D80),"0")&amp;"), ","")</f>
        <v/>
      </c>
    </row>
    <row r="81" spans="1:45" s="231" customFormat="1" ht="18.75" x14ac:dyDescent="0.2">
      <c r="A81" s="245">
        <f t="shared" si="3"/>
        <v>74</v>
      </c>
      <c r="B81" s="246" t="str">
        <f>'MS1'!L75</f>
        <v>Nguyễn Văn Đề</v>
      </c>
      <c r="C81" s="246" t="str">
        <f>'MS1'!E75</f>
        <v>TD</v>
      </c>
      <c r="D81" s="240" t="str">
        <f>'MS1'!B75</f>
        <v>X3</v>
      </c>
      <c r="E81" s="246" t="str">
        <f>'MS1'!N75</f>
        <v/>
      </c>
      <c r="F81" s="247" t="str">
        <f t="shared" si="4"/>
        <v/>
      </c>
      <c r="G81" s="248">
        <f>COUNTIF('MS-Sang'!$C$6:$AI$35,PCGD!$D81)+COUNTIF('MS-Chieu'!$C$6:$AI$35,PCGD!$D81)</f>
        <v>0</v>
      </c>
      <c r="H81" s="247" t="str">
        <f t="shared" si="5"/>
        <v/>
      </c>
      <c r="I81" s="247" t="str">
        <f>IF((COUNTIF('MS-Sang'!C$6:C$35,$D81)+COUNTIF('MS-Chieu'!C$6:C$35,$D81))&gt;0,I$6&amp;" ("&amp;TEXT(COUNTIF('MS-Sang'!C$6:C$35,$D81)+COUNTIF('MS-Chieu'!C$6:C$35,$D81),"0")&amp;"), ","")</f>
        <v/>
      </c>
      <c r="J81" s="247" t="str">
        <f>IF((COUNTIF('MS-Sang'!D$6:D$35,$D81)+COUNTIF('MS-Chieu'!D$6:D$35,$D81))&gt;0,J$6&amp;" ("&amp;TEXT(COUNTIF('MS-Sang'!D$6:D$35,$D81)+COUNTIF('MS-Chieu'!D$6:D$35,$D81),"0")&amp;"), ","")</f>
        <v/>
      </c>
      <c r="K81" s="247" t="str">
        <f>IF((COUNTIF('MS-Sang'!E$6:E$35,$D81)+COUNTIF('MS-Chieu'!E$6:E$35,$D81))&gt;0,K$6&amp;" ("&amp;TEXT(COUNTIF('MS-Sang'!E$6:E$35,$D81)+COUNTIF('MS-Chieu'!E$6:E$35,$D81),"0")&amp;"), ","")</f>
        <v/>
      </c>
      <c r="L81" s="247" t="str">
        <f>IF((COUNTIF('MS-Sang'!F$6:F$35,$D81)+COUNTIF('MS-Chieu'!F$6:F$35,$D81))&gt;0,L$6&amp;" ("&amp;TEXT(COUNTIF('MS-Sang'!F$6:F$35,$D81)+COUNTIF('MS-Chieu'!F$6:F$35,$D81),"0")&amp;"), ","")</f>
        <v/>
      </c>
      <c r="M81" s="247" t="str">
        <f>IF((COUNTIF('MS-Sang'!G$6:G$35,$D81)+COUNTIF('MS-Chieu'!G$6:G$35,$D81))&gt;0,M$6&amp;" ("&amp;TEXT(COUNTIF('MS-Sang'!G$6:G$35,$D81)+COUNTIF('MS-Chieu'!G$6:G$35,$D81),"0")&amp;"), ","")</f>
        <v/>
      </c>
      <c r="N81" s="247" t="str">
        <f>IF((COUNTIF('MS-Sang'!H$6:H$35,$D81)+COUNTIF('MS-Chieu'!H$6:H$35,$D81))&gt;0,N$6&amp;" ("&amp;TEXT(COUNTIF('MS-Sang'!H$6:H$35,$D81)+COUNTIF('MS-Chieu'!H$6:H$35,$D81),"0")&amp;"), ","")</f>
        <v/>
      </c>
      <c r="O81" s="247" t="str">
        <f>IF((COUNTIF('MS-Sang'!I$6:I$35,$D81)+COUNTIF('MS-Chieu'!I$6:I$35,$D81))&gt;0,O$6&amp;" ("&amp;TEXT(COUNTIF('MS-Sang'!I$6:I$35,$D81)+COUNTIF('MS-Chieu'!I$6:I$35,$D81),"0")&amp;"), ","")</f>
        <v/>
      </c>
      <c r="P81" s="247" t="str">
        <f>IF((COUNTIF('MS-Sang'!J$6:J$35,$D81)+COUNTIF('MS-Chieu'!J$6:J$35,$D81))&gt;0,P$6&amp;" ("&amp;TEXT(COUNTIF('MS-Sang'!J$6:J$35,$D81)+COUNTIF('MS-Chieu'!J$6:J$35,$D81),"0")&amp;"), ","")</f>
        <v/>
      </c>
      <c r="Q81" s="247" t="str">
        <f>IF((COUNTIF('MS-Sang'!K$6:K$35,$D81)+COUNTIF('MS-Chieu'!K$6:K$35,$D81))&gt;0,Q$6&amp;" ("&amp;TEXT(COUNTIF('MS-Sang'!K$6:K$35,$D81)+COUNTIF('MS-Chieu'!K$6:K$35,$D81),"0")&amp;"), ","")</f>
        <v/>
      </c>
      <c r="R81" s="247" t="str">
        <f>IF((COUNTIF('MS-Sang'!L$6:L$35,$D81)+COUNTIF('MS-Chieu'!L$6:L$35,$D81))&gt;0,R$6&amp;" ("&amp;TEXT(COUNTIF('MS-Sang'!L$6:L$35,$D81)+COUNTIF('MS-Chieu'!L$6:L$35,$D81),"0")&amp;"), ","")</f>
        <v/>
      </c>
      <c r="S81" s="247" t="str">
        <f>IF((COUNTIF('MS-Sang'!M$6:M$35,$D81)+COUNTIF('MS-Chieu'!M$6:M$35,$D81))&gt;0,S$6&amp;" ("&amp;TEXT(COUNTIF('MS-Sang'!M$6:M$35,$D81)+COUNTIF('MS-Chieu'!M$6:M$35,$D81),"0")&amp;"), ","")</f>
        <v/>
      </c>
      <c r="T81" s="247" t="str">
        <f>IF((COUNTIF('MS-Sang'!N$6:N$35,$D81)+COUNTIF('MS-Chieu'!N$6:N$35,$D81))&gt;0,T$6&amp;" ("&amp;TEXT(COUNTIF('MS-Sang'!N$6:N$35,$D81)+COUNTIF('MS-Chieu'!N$6:N$35,$D81),"0")&amp;"), ","")</f>
        <v/>
      </c>
      <c r="U81" s="247" t="str">
        <f>IF((COUNTIF('MS-Sang'!O$6:O$35,$D81)+COUNTIF('MS-Chieu'!O$6:O$35,$D81))&gt;0,U$6&amp;" ("&amp;TEXT(COUNTIF('MS-Sang'!O$6:O$35,$D81)+COUNTIF('MS-Chieu'!O$6:O$35,$D81),"0")&amp;"), ","")</f>
        <v/>
      </c>
      <c r="V81" s="247" t="str">
        <f>IF((COUNTIF('MS-Sang'!P$6:P$35,$D81)+COUNTIF('MS-Chieu'!P$6:P$35,$D81))&gt;0,V$6&amp;" ("&amp;TEXT(COUNTIF('MS-Sang'!P$6:P$35,$D81)+COUNTIF('MS-Chieu'!P$6:P$35,$D81),"0")&amp;"), ","")</f>
        <v/>
      </c>
      <c r="W81" s="247" t="str">
        <f>IF((COUNTIF('MS-Sang'!Q$6:Q$35,$D81)+COUNTIF('MS-Chieu'!Q$6:Q$35,$D81))&gt;0,W$6&amp;" ("&amp;TEXT(COUNTIF('MS-Sang'!Q$6:Q$35,$D81)+COUNTIF('MS-Chieu'!Q$6:Q$35,$D81),"0")&amp;"), ","")</f>
        <v/>
      </c>
      <c r="X81" s="247" t="str">
        <f>IF((COUNTIF('MS-Sang'!R$6:R$35,$D81)+COUNTIF('MS-Chieu'!R$6:R$35,$D81))&gt;0,X$6&amp;" ("&amp;TEXT(COUNTIF('MS-Sang'!R$6:R$35,$D81)+COUNTIF('MS-Chieu'!R$6:R$35,$D81),"0")&amp;"), ","")</f>
        <v/>
      </c>
      <c r="Y81" s="247" t="str">
        <f>IF((COUNTIF('MS-Sang'!S$6:S$35,$D81)+COUNTIF('MS-Chieu'!S$6:S$35,$D81))&gt;0,Y$6&amp;" ("&amp;TEXT(COUNTIF('MS-Sang'!S$6:S$35,$D81)+COUNTIF('MS-Chieu'!S$6:S$35,$D81),"0")&amp;"), ","")</f>
        <v/>
      </c>
      <c r="Z81" s="247" t="str">
        <f>IF((COUNTIF('MS-Sang'!T$6:T$35,$D81)+COUNTIF('MS-Chieu'!T$6:T$35,$D81))&gt;0,Z$6&amp;" ("&amp;TEXT(COUNTIF('MS-Sang'!T$6:T$35,$D81)+COUNTIF('MS-Chieu'!T$6:T$35,$D81),"0")&amp;"), ","")</f>
        <v/>
      </c>
      <c r="AA81" s="247" t="str">
        <f>IF((COUNTIF('MS-Sang'!U$6:U$35,$D81)+COUNTIF('MS-Chieu'!U$6:U$35,$D81))&gt;0,AA$6&amp;" ("&amp;TEXT(COUNTIF('MS-Sang'!U$6:U$35,$D81)+COUNTIF('MS-Chieu'!U$6:U$35,$D81),"0")&amp;"), ","")</f>
        <v/>
      </c>
      <c r="AB81" s="247" t="str">
        <f>IF((COUNTIF('MS-Sang'!V$6:V$35,$D81)+COUNTIF('MS-Chieu'!V$6:V$35,$D81))&gt;0,AB$6&amp;" ("&amp;TEXT(COUNTIF('MS-Sang'!V$6:V$35,$D81)+COUNTIF('MS-Chieu'!V$6:V$35,$D81),"0")&amp;"), ","")</f>
        <v/>
      </c>
      <c r="AC81" s="247" t="str">
        <f>IF((COUNTIF('MS-Sang'!W$6:W$35,$D81)+COUNTIF('MS-Chieu'!W$6:W$35,$D81))&gt;0,AC$6&amp;" ("&amp;TEXT(COUNTIF('MS-Sang'!W$6:W$35,$D81)+COUNTIF('MS-Chieu'!W$6:W$35,$D81),"0")&amp;"), ","")</f>
        <v/>
      </c>
      <c r="AD81" s="247" t="str">
        <f>IF((COUNTIF('MS-Sang'!X$6:X$35,$D81)+COUNTIF('MS-Chieu'!X$6:X$35,$D81))&gt;0,AD$6&amp;" ("&amp;TEXT(COUNTIF('MS-Sang'!X$6:X$35,$D81)+COUNTIF('MS-Chieu'!X$6:X$35,$D81),"0")&amp;"), ","")</f>
        <v/>
      </c>
      <c r="AE81" s="247" t="str">
        <f>IF((COUNTIF('MS-Sang'!Y$6:Y$35,$D81)+COUNTIF('MS-Chieu'!Y$6:Y$35,$D81))&gt;0,AE$6&amp;" ("&amp;TEXT(COUNTIF('MS-Sang'!Y$6:Y$35,$D81)+COUNTIF('MS-Chieu'!Y$6:Y$35,$D81),"0")&amp;"), ","")</f>
        <v/>
      </c>
      <c r="AF81" s="247" t="str">
        <f>IF((COUNTIF('MS-Sang'!Z$6:Z$35,$D81)+COUNTIF('MS-Chieu'!Z$6:Z$35,$D81))&gt;0,AF$6&amp;" ("&amp;TEXT(COUNTIF('MS-Sang'!Z$6:Z$35,$D81)+COUNTIF('MS-Chieu'!Z$6:Z$35,$D81),"0")&amp;"), ","")</f>
        <v/>
      </c>
      <c r="AG81" s="247" t="str">
        <f>IF((COUNTIF('MS-Sang'!AA$6:AA$35,$D81)+COUNTIF('MS-Chieu'!AA$6:AA$35,$D81))&gt;0,AG$6&amp;" ("&amp;TEXT(COUNTIF('MS-Sang'!AA$6:AA$35,$D81)+COUNTIF('MS-Chieu'!AA$6:AA$35,$D81),"0")&amp;"), ","")</f>
        <v/>
      </c>
      <c r="AH81" s="247" t="str">
        <f>IF((COUNTIF('MS-Sang'!AB$6:AB$35,$D81)+COUNTIF('MS-Chieu'!AB$6:AB$35,$D81))&gt;0,AH$6&amp;" ("&amp;TEXT(COUNTIF('MS-Sang'!AB$6:AB$35,$D81)+COUNTIF('MS-Chieu'!AB$6:AB$35,$D81),"0")&amp;"), ","")</f>
        <v/>
      </c>
      <c r="AI81" s="247" t="str">
        <f>IF((COUNTIF('MS-Sang'!AC$6:AC$35,$D81)+COUNTIF('MS-Chieu'!AC$6:AC$35,$D81))&gt;0,AI$6&amp;" ("&amp;TEXT(COUNTIF('MS-Sang'!AC$6:AC$35,$D81)+COUNTIF('MS-Chieu'!AC$6:AC$35,$D81),"0")&amp;"), ","")</f>
        <v/>
      </c>
      <c r="AJ81" s="247" t="str">
        <f>IF((COUNTIF('MS-Sang'!AD$6:AD$35,$D81)+COUNTIF('MS-Chieu'!AD$6:AD$35,$D81))&gt;0,AJ$6&amp;" ("&amp;TEXT(COUNTIF('MS-Sang'!AD$6:AD$35,$D81)+COUNTIF('MS-Chieu'!AD$6:AD$35,$D81),"0")&amp;"), ","")</f>
        <v/>
      </c>
      <c r="AK81" s="247" t="str">
        <f>IF((COUNTIF('MS-Sang'!AE$6:AE$35,$D81)+COUNTIF('MS-Chieu'!AE$6:AE$35,$D81))&gt;0,AK$6&amp;" ("&amp;TEXT(COUNTIF('MS-Sang'!AE$6:AE$35,$D81)+COUNTIF('MS-Chieu'!AE$6:AE$35,$D81),"0")&amp;"), ","")</f>
        <v/>
      </c>
      <c r="AL81" s="247" t="str">
        <f>IF((COUNTIF('MS-Sang'!AF$6:AF$35,$D81)+COUNTIF('MS-Chieu'!AF$6:AF$35,$D81))&gt;0,AL$6&amp;" ("&amp;TEXT(COUNTIF('MS-Sang'!AF$6:AF$35,$D81)+COUNTIF('MS-Chieu'!AF$6:AF$35,$D81),"0")&amp;"), ","")</f>
        <v/>
      </c>
      <c r="AM81" s="247" t="str">
        <f>IF((COUNTIF('MS-Sang'!AG$6:AG$35,$D81)+COUNTIF('MS-Chieu'!AG$6:AG$35,$D81))&gt;0,AM$6&amp;" ("&amp;TEXT(COUNTIF('MS-Sang'!AG$6:AG$35,$D81)+COUNTIF('MS-Chieu'!AG$6:AG$35,$D81),"0")&amp;"), ","")</f>
        <v/>
      </c>
      <c r="AN81" s="247" t="str">
        <f>IF((COUNTIF('MS-Sang'!AH$6:AH$35,$D81)+COUNTIF('MS-Chieu'!AH$6:AH$35,$D81))&gt;0,AN$6&amp;" ("&amp;TEXT(COUNTIF('MS-Sang'!AH$6:AH$35,$D81)+COUNTIF('MS-Chieu'!AH$6:AH$35,$D81),"0")&amp;"), ","")</f>
        <v/>
      </c>
      <c r="AO81" s="247" t="str">
        <f>IF((COUNTIF('MS-Sang'!AI$6:AI$35,$D81)+COUNTIF('MS-Chieu'!AI$6:AI$35,$D81))&gt;0,AO$6&amp;" ("&amp;TEXT(COUNTIF('MS-Sang'!AI$6:AI$35,$D81)+COUNTIF('MS-Chieu'!AI$6:AI$35,$D81),"0")&amp;"), ","")</f>
        <v/>
      </c>
      <c r="AP81" s="247" t="str">
        <f>IF((COUNTIF('MS-Sang'!AJ$6:AJ$35,$D81)+COUNTIF('MS-Chieu'!AJ$6:AJ$35,$D81))&gt;0,AP$6&amp;" ("&amp;TEXT(COUNTIF('MS-Sang'!AJ$6:AJ$35,$D81)+COUNTIF('MS-Chieu'!AJ$6:AJ$35,$D81),"0")&amp;"), ","")</f>
        <v/>
      </c>
      <c r="AQ81" s="247" t="str">
        <f>IF((COUNTIF('MS-Sang'!AK$6:AK$35,$D81)+COUNTIF('MS-Chieu'!AK$6:AK$35,$D81))&gt;0,AQ$6&amp;" ("&amp;TEXT(COUNTIF('MS-Sang'!AK$6:AK$35,$D81)+COUNTIF('MS-Chieu'!AK$6:AK$35,$D81),"0")&amp;"), ","")</f>
        <v/>
      </c>
      <c r="AR81" s="247" t="str">
        <f>IF((COUNTIF('MS-Sang'!AL$6:AL$35,$D81)+COUNTIF('MS-Chieu'!AL$6:AL$35,$D81))&gt;0,AR$6&amp;" ("&amp;TEXT(COUNTIF('MS-Sang'!AL$6:AL$35,$D81)+COUNTIF('MS-Chieu'!AL$6:AL$35,$D81),"0")&amp;"), ","")</f>
        <v/>
      </c>
      <c r="AS81" s="247" t="str">
        <f>IF((COUNTIF('MS-Sang'!AM$6:AM$35,$D81)+COUNTIF('MS-Chieu'!AM$6:AM$35,$D81))&gt;0,AS$6&amp;" ("&amp;TEXT(COUNTIF('MS-Sang'!AM$6:AM$35,$D81)+COUNTIF('MS-Chieu'!AM$6:AM$35,$D81),"0")&amp;"), ","")</f>
        <v/>
      </c>
    </row>
    <row r="82" spans="1:45" s="231" customFormat="1" ht="18.75" x14ac:dyDescent="0.2">
      <c r="A82" s="249">
        <f t="shared" si="3"/>
        <v>75</v>
      </c>
      <c r="B82" s="250" t="str">
        <f>'MS1'!L76</f>
        <v>Trương Thế Hiển</v>
      </c>
      <c r="C82" s="250" t="str">
        <f>'MS1'!E76</f>
        <v>TD</v>
      </c>
      <c r="D82" s="251" t="str">
        <f>'MS1'!B76</f>
        <v>X4</v>
      </c>
      <c r="E82" s="246" t="str">
        <f>'MS1'!N76</f>
        <v/>
      </c>
      <c r="F82" s="247" t="str">
        <f t="shared" si="4"/>
        <v/>
      </c>
      <c r="G82" s="248">
        <f>COUNTIF('MS-Sang'!$C$6:$AI$35,PCGD!$D82)+COUNTIF('MS-Chieu'!$C$6:$AI$35,PCGD!$D82)</f>
        <v>0</v>
      </c>
      <c r="H82" s="247" t="str">
        <f t="shared" si="5"/>
        <v/>
      </c>
      <c r="I82" s="247" t="str">
        <f>IF((COUNTIF('MS-Sang'!C$6:C$35,$D82)+COUNTIF('MS-Chieu'!C$6:C$35,$D82))&gt;0,I$6&amp;" ("&amp;TEXT(COUNTIF('MS-Sang'!C$6:C$35,$D82)+COUNTIF('MS-Chieu'!C$6:C$35,$D82),"0")&amp;"), ","")</f>
        <v/>
      </c>
      <c r="J82" s="247" t="str">
        <f>IF((COUNTIF('MS-Sang'!D$6:D$35,$D82)+COUNTIF('MS-Chieu'!D$6:D$35,$D82))&gt;0,J$6&amp;" ("&amp;TEXT(COUNTIF('MS-Sang'!D$6:D$35,$D82)+COUNTIF('MS-Chieu'!D$6:D$35,$D82),"0")&amp;"), ","")</f>
        <v/>
      </c>
      <c r="K82" s="247" t="str">
        <f>IF((COUNTIF('MS-Sang'!E$6:E$35,$D82)+COUNTIF('MS-Chieu'!E$6:E$35,$D82))&gt;0,K$6&amp;" ("&amp;TEXT(COUNTIF('MS-Sang'!E$6:E$35,$D82)+COUNTIF('MS-Chieu'!E$6:E$35,$D82),"0")&amp;"), ","")</f>
        <v/>
      </c>
      <c r="L82" s="247" t="str">
        <f>IF((COUNTIF('MS-Sang'!F$6:F$35,$D82)+COUNTIF('MS-Chieu'!F$6:F$35,$D82))&gt;0,L$6&amp;" ("&amp;TEXT(COUNTIF('MS-Sang'!F$6:F$35,$D82)+COUNTIF('MS-Chieu'!F$6:F$35,$D82),"0")&amp;"), ","")</f>
        <v/>
      </c>
      <c r="M82" s="247" t="str">
        <f>IF((COUNTIF('MS-Sang'!G$6:G$35,$D82)+COUNTIF('MS-Chieu'!G$6:G$35,$D82))&gt;0,M$6&amp;" ("&amp;TEXT(COUNTIF('MS-Sang'!G$6:G$35,$D82)+COUNTIF('MS-Chieu'!G$6:G$35,$D82),"0")&amp;"), ","")</f>
        <v/>
      </c>
      <c r="N82" s="247" t="str">
        <f>IF((COUNTIF('MS-Sang'!H$6:H$35,$D82)+COUNTIF('MS-Chieu'!H$6:H$35,$D82))&gt;0,N$6&amp;" ("&amp;TEXT(COUNTIF('MS-Sang'!H$6:H$35,$D82)+COUNTIF('MS-Chieu'!H$6:H$35,$D82),"0")&amp;"), ","")</f>
        <v/>
      </c>
      <c r="O82" s="247" t="str">
        <f>IF((COUNTIF('MS-Sang'!I$6:I$35,$D82)+COUNTIF('MS-Chieu'!I$6:I$35,$D82))&gt;0,O$6&amp;" ("&amp;TEXT(COUNTIF('MS-Sang'!I$6:I$35,$D82)+COUNTIF('MS-Chieu'!I$6:I$35,$D82),"0")&amp;"), ","")</f>
        <v/>
      </c>
      <c r="P82" s="247" t="str">
        <f>IF((COUNTIF('MS-Sang'!J$6:J$35,$D82)+COUNTIF('MS-Chieu'!J$6:J$35,$D82))&gt;0,P$6&amp;" ("&amp;TEXT(COUNTIF('MS-Sang'!J$6:J$35,$D82)+COUNTIF('MS-Chieu'!J$6:J$35,$D82),"0")&amp;"), ","")</f>
        <v/>
      </c>
      <c r="Q82" s="247" t="str">
        <f>IF((COUNTIF('MS-Sang'!K$6:K$35,$D82)+COUNTIF('MS-Chieu'!K$6:K$35,$D82))&gt;0,Q$6&amp;" ("&amp;TEXT(COUNTIF('MS-Sang'!K$6:K$35,$D82)+COUNTIF('MS-Chieu'!K$6:K$35,$D82),"0")&amp;"), ","")</f>
        <v/>
      </c>
      <c r="R82" s="247" t="str">
        <f>IF((COUNTIF('MS-Sang'!L$6:L$35,$D82)+COUNTIF('MS-Chieu'!L$6:L$35,$D82))&gt;0,R$6&amp;" ("&amp;TEXT(COUNTIF('MS-Sang'!L$6:L$35,$D82)+COUNTIF('MS-Chieu'!L$6:L$35,$D82),"0")&amp;"), ","")</f>
        <v/>
      </c>
      <c r="S82" s="247" t="str">
        <f>IF((COUNTIF('MS-Sang'!M$6:M$35,$D82)+COUNTIF('MS-Chieu'!M$6:M$35,$D82))&gt;0,S$6&amp;" ("&amp;TEXT(COUNTIF('MS-Sang'!M$6:M$35,$D82)+COUNTIF('MS-Chieu'!M$6:M$35,$D82),"0")&amp;"), ","")</f>
        <v/>
      </c>
      <c r="T82" s="247" t="str">
        <f>IF((COUNTIF('MS-Sang'!N$6:N$35,$D82)+COUNTIF('MS-Chieu'!N$6:N$35,$D82))&gt;0,T$6&amp;" ("&amp;TEXT(COUNTIF('MS-Sang'!N$6:N$35,$D82)+COUNTIF('MS-Chieu'!N$6:N$35,$D82),"0")&amp;"), ","")</f>
        <v/>
      </c>
      <c r="U82" s="247" t="str">
        <f>IF((COUNTIF('MS-Sang'!O$6:O$35,$D82)+COUNTIF('MS-Chieu'!O$6:O$35,$D82))&gt;0,U$6&amp;" ("&amp;TEXT(COUNTIF('MS-Sang'!O$6:O$35,$D82)+COUNTIF('MS-Chieu'!O$6:O$35,$D82),"0")&amp;"), ","")</f>
        <v/>
      </c>
      <c r="V82" s="247" t="str">
        <f>IF((COUNTIF('MS-Sang'!P$6:P$35,$D82)+COUNTIF('MS-Chieu'!P$6:P$35,$D82))&gt;0,V$6&amp;" ("&amp;TEXT(COUNTIF('MS-Sang'!P$6:P$35,$D82)+COUNTIF('MS-Chieu'!P$6:P$35,$D82),"0")&amp;"), ","")</f>
        <v/>
      </c>
      <c r="W82" s="247" t="str">
        <f>IF((COUNTIF('MS-Sang'!Q$6:Q$35,$D82)+COUNTIF('MS-Chieu'!Q$6:Q$35,$D82))&gt;0,W$6&amp;" ("&amp;TEXT(COUNTIF('MS-Sang'!Q$6:Q$35,$D82)+COUNTIF('MS-Chieu'!Q$6:Q$35,$D82),"0")&amp;"), ","")</f>
        <v/>
      </c>
      <c r="X82" s="247" t="str">
        <f>IF((COUNTIF('MS-Sang'!R$6:R$35,$D82)+COUNTIF('MS-Chieu'!R$6:R$35,$D82))&gt;0,X$6&amp;" ("&amp;TEXT(COUNTIF('MS-Sang'!R$6:R$35,$D82)+COUNTIF('MS-Chieu'!R$6:R$35,$D82),"0")&amp;"), ","")</f>
        <v/>
      </c>
      <c r="Y82" s="247" t="str">
        <f>IF((COUNTIF('MS-Sang'!S$6:S$35,$D82)+COUNTIF('MS-Chieu'!S$6:S$35,$D82))&gt;0,Y$6&amp;" ("&amp;TEXT(COUNTIF('MS-Sang'!S$6:S$35,$D82)+COUNTIF('MS-Chieu'!S$6:S$35,$D82),"0")&amp;"), ","")</f>
        <v/>
      </c>
      <c r="Z82" s="247" t="str">
        <f>IF((COUNTIF('MS-Sang'!T$6:T$35,$D82)+COUNTIF('MS-Chieu'!T$6:T$35,$D82))&gt;0,Z$6&amp;" ("&amp;TEXT(COUNTIF('MS-Sang'!T$6:T$35,$D82)+COUNTIF('MS-Chieu'!T$6:T$35,$D82),"0")&amp;"), ","")</f>
        <v/>
      </c>
      <c r="AA82" s="247" t="str">
        <f>IF((COUNTIF('MS-Sang'!U$6:U$35,$D82)+COUNTIF('MS-Chieu'!U$6:U$35,$D82))&gt;0,AA$6&amp;" ("&amp;TEXT(COUNTIF('MS-Sang'!U$6:U$35,$D82)+COUNTIF('MS-Chieu'!U$6:U$35,$D82),"0")&amp;"), ","")</f>
        <v/>
      </c>
      <c r="AB82" s="247" t="str">
        <f>IF((COUNTIF('MS-Sang'!V$6:V$35,$D82)+COUNTIF('MS-Chieu'!V$6:V$35,$D82))&gt;0,AB$6&amp;" ("&amp;TEXT(COUNTIF('MS-Sang'!V$6:V$35,$D82)+COUNTIF('MS-Chieu'!V$6:V$35,$D82),"0")&amp;"), ","")</f>
        <v/>
      </c>
      <c r="AC82" s="247" t="str">
        <f>IF((COUNTIF('MS-Sang'!W$6:W$35,$D82)+COUNTIF('MS-Chieu'!W$6:W$35,$D82))&gt;0,AC$6&amp;" ("&amp;TEXT(COUNTIF('MS-Sang'!W$6:W$35,$D82)+COUNTIF('MS-Chieu'!W$6:W$35,$D82),"0")&amp;"), ","")</f>
        <v/>
      </c>
      <c r="AD82" s="247" t="str">
        <f>IF((COUNTIF('MS-Sang'!X$6:X$35,$D82)+COUNTIF('MS-Chieu'!X$6:X$35,$D82))&gt;0,AD$6&amp;" ("&amp;TEXT(COUNTIF('MS-Sang'!X$6:X$35,$D82)+COUNTIF('MS-Chieu'!X$6:X$35,$D82),"0")&amp;"), ","")</f>
        <v/>
      </c>
      <c r="AE82" s="247" t="str">
        <f>IF((COUNTIF('MS-Sang'!Y$6:Y$35,$D82)+COUNTIF('MS-Chieu'!Y$6:Y$35,$D82))&gt;0,AE$6&amp;" ("&amp;TEXT(COUNTIF('MS-Sang'!Y$6:Y$35,$D82)+COUNTIF('MS-Chieu'!Y$6:Y$35,$D82),"0")&amp;"), ","")</f>
        <v/>
      </c>
      <c r="AF82" s="247" t="str">
        <f>IF((COUNTIF('MS-Sang'!Z$6:Z$35,$D82)+COUNTIF('MS-Chieu'!Z$6:Z$35,$D82))&gt;0,AF$6&amp;" ("&amp;TEXT(COUNTIF('MS-Sang'!Z$6:Z$35,$D82)+COUNTIF('MS-Chieu'!Z$6:Z$35,$D82),"0")&amp;"), ","")</f>
        <v/>
      </c>
      <c r="AG82" s="247" t="str">
        <f>IF((COUNTIF('MS-Sang'!AA$6:AA$35,$D82)+COUNTIF('MS-Chieu'!AA$6:AA$35,$D82))&gt;0,AG$6&amp;" ("&amp;TEXT(COUNTIF('MS-Sang'!AA$6:AA$35,$D82)+COUNTIF('MS-Chieu'!AA$6:AA$35,$D82),"0")&amp;"), ","")</f>
        <v/>
      </c>
      <c r="AH82" s="247" t="str">
        <f>IF((COUNTIF('MS-Sang'!AB$6:AB$35,$D82)+COUNTIF('MS-Chieu'!AB$6:AB$35,$D82))&gt;0,AH$6&amp;" ("&amp;TEXT(COUNTIF('MS-Sang'!AB$6:AB$35,$D82)+COUNTIF('MS-Chieu'!AB$6:AB$35,$D82),"0")&amp;"), ","")</f>
        <v/>
      </c>
      <c r="AI82" s="247" t="str">
        <f>IF((COUNTIF('MS-Sang'!AC$6:AC$35,$D82)+COUNTIF('MS-Chieu'!AC$6:AC$35,$D82))&gt;0,AI$6&amp;" ("&amp;TEXT(COUNTIF('MS-Sang'!AC$6:AC$35,$D82)+COUNTIF('MS-Chieu'!AC$6:AC$35,$D82),"0")&amp;"), ","")</f>
        <v/>
      </c>
      <c r="AJ82" s="247" t="str">
        <f>IF((COUNTIF('MS-Sang'!AD$6:AD$35,$D82)+COUNTIF('MS-Chieu'!AD$6:AD$35,$D82))&gt;0,AJ$6&amp;" ("&amp;TEXT(COUNTIF('MS-Sang'!AD$6:AD$35,$D82)+COUNTIF('MS-Chieu'!AD$6:AD$35,$D82),"0")&amp;"), ","")</f>
        <v/>
      </c>
      <c r="AK82" s="247" t="str">
        <f>IF((COUNTIF('MS-Sang'!AE$6:AE$35,$D82)+COUNTIF('MS-Chieu'!AE$6:AE$35,$D82))&gt;0,AK$6&amp;" ("&amp;TEXT(COUNTIF('MS-Sang'!AE$6:AE$35,$D82)+COUNTIF('MS-Chieu'!AE$6:AE$35,$D82),"0")&amp;"), ","")</f>
        <v/>
      </c>
      <c r="AL82" s="247" t="str">
        <f>IF((COUNTIF('MS-Sang'!AF$6:AF$35,$D82)+COUNTIF('MS-Chieu'!AF$6:AF$35,$D82))&gt;0,AL$6&amp;" ("&amp;TEXT(COUNTIF('MS-Sang'!AF$6:AF$35,$D82)+COUNTIF('MS-Chieu'!AF$6:AF$35,$D82),"0")&amp;"), ","")</f>
        <v/>
      </c>
      <c r="AM82" s="247" t="str">
        <f>IF((COUNTIF('MS-Sang'!AG$6:AG$35,$D82)+COUNTIF('MS-Chieu'!AG$6:AG$35,$D82))&gt;0,AM$6&amp;" ("&amp;TEXT(COUNTIF('MS-Sang'!AG$6:AG$35,$D82)+COUNTIF('MS-Chieu'!AG$6:AG$35,$D82),"0")&amp;"), ","")</f>
        <v/>
      </c>
      <c r="AN82" s="247" t="str">
        <f>IF((COUNTIF('MS-Sang'!AH$6:AH$35,$D82)+COUNTIF('MS-Chieu'!AH$6:AH$35,$D82))&gt;0,AN$6&amp;" ("&amp;TEXT(COUNTIF('MS-Sang'!AH$6:AH$35,$D82)+COUNTIF('MS-Chieu'!AH$6:AH$35,$D82),"0")&amp;"), ","")</f>
        <v/>
      </c>
      <c r="AO82" s="247" t="str">
        <f>IF((COUNTIF('MS-Sang'!AI$6:AI$35,$D82)+COUNTIF('MS-Chieu'!AI$6:AI$35,$D82))&gt;0,AO$6&amp;" ("&amp;TEXT(COUNTIF('MS-Sang'!AI$6:AI$35,$D82)+COUNTIF('MS-Chieu'!AI$6:AI$35,$D82),"0")&amp;"), ","")</f>
        <v/>
      </c>
      <c r="AP82" s="247" t="str">
        <f>IF((COUNTIF('MS-Sang'!AJ$6:AJ$35,$D82)+COUNTIF('MS-Chieu'!AJ$6:AJ$35,$D82))&gt;0,AP$6&amp;" ("&amp;TEXT(COUNTIF('MS-Sang'!AJ$6:AJ$35,$D82)+COUNTIF('MS-Chieu'!AJ$6:AJ$35,$D82),"0")&amp;"), ","")</f>
        <v/>
      </c>
      <c r="AQ82" s="247" t="str">
        <f>IF((COUNTIF('MS-Sang'!AK$6:AK$35,$D82)+COUNTIF('MS-Chieu'!AK$6:AK$35,$D82))&gt;0,AQ$6&amp;" ("&amp;TEXT(COUNTIF('MS-Sang'!AK$6:AK$35,$D82)+COUNTIF('MS-Chieu'!AK$6:AK$35,$D82),"0")&amp;"), ","")</f>
        <v/>
      </c>
      <c r="AR82" s="247" t="str">
        <f>IF((COUNTIF('MS-Sang'!AL$6:AL$35,$D82)+COUNTIF('MS-Chieu'!AL$6:AL$35,$D82))&gt;0,AR$6&amp;" ("&amp;TEXT(COUNTIF('MS-Sang'!AL$6:AL$35,$D82)+COUNTIF('MS-Chieu'!AL$6:AL$35,$D82),"0")&amp;"), ","")</f>
        <v/>
      </c>
      <c r="AS82" s="247" t="str">
        <f>IF((COUNTIF('MS-Sang'!AM$6:AM$35,$D82)+COUNTIF('MS-Chieu'!AM$6:AM$35,$D82))&gt;0,AS$6&amp;" ("&amp;TEXT(COUNTIF('MS-Sang'!AM$6:AM$35,$D82)+COUNTIF('MS-Chieu'!AM$6:AM$35,$D82),"0")&amp;"), ","")</f>
        <v/>
      </c>
    </row>
    <row r="83" spans="1:45" s="231" customFormat="1" ht="18.75" x14ac:dyDescent="0.2">
      <c r="A83" s="249">
        <f t="shared" si="3"/>
        <v>76</v>
      </c>
      <c r="B83" s="250" t="str">
        <f>'MS1'!L77</f>
        <v>Phạm Văn Quốc</v>
      </c>
      <c r="C83" s="250" t="str">
        <f>'MS1'!E77</f>
        <v>TD</v>
      </c>
      <c r="D83" s="251" t="str">
        <f>'MS1'!B77</f>
        <v>X5</v>
      </c>
      <c r="E83" s="246" t="str">
        <f>'MS1'!N77</f>
        <v/>
      </c>
      <c r="F83" s="247" t="str">
        <f t="shared" si="4"/>
        <v/>
      </c>
      <c r="G83" s="248">
        <f>COUNTIF('MS-Sang'!$C$6:$AI$35,PCGD!$D83)+COUNTIF('MS-Chieu'!$C$6:$AI$35,PCGD!$D83)</f>
        <v>0</v>
      </c>
      <c r="H83" s="247" t="str">
        <f t="shared" si="5"/>
        <v/>
      </c>
      <c r="I83" s="247" t="str">
        <f>IF((COUNTIF('MS-Sang'!C$6:C$35,$D83)+COUNTIF('MS-Chieu'!C$6:C$35,$D83))&gt;0,I$6&amp;" ("&amp;TEXT(COUNTIF('MS-Sang'!C$6:C$35,$D83)+COUNTIF('MS-Chieu'!C$6:C$35,$D83),"0")&amp;"), ","")</f>
        <v/>
      </c>
      <c r="J83" s="247" t="str">
        <f>IF((COUNTIF('MS-Sang'!D$6:D$35,$D83)+COUNTIF('MS-Chieu'!D$6:D$35,$D83))&gt;0,J$6&amp;" ("&amp;TEXT(COUNTIF('MS-Sang'!D$6:D$35,$D83)+COUNTIF('MS-Chieu'!D$6:D$35,$D83),"0")&amp;"), ","")</f>
        <v/>
      </c>
      <c r="K83" s="247" t="str">
        <f>IF((COUNTIF('MS-Sang'!E$6:E$35,$D83)+COUNTIF('MS-Chieu'!E$6:E$35,$D83))&gt;0,K$6&amp;" ("&amp;TEXT(COUNTIF('MS-Sang'!E$6:E$35,$D83)+COUNTIF('MS-Chieu'!E$6:E$35,$D83),"0")&amp;"), ","")</f>
        <v/>
      </c>
      <c r="L83" s="247" t="str">
        <f>IF((COUNTIF('MS-Sang'!F$6:F$35,$D83)+COUNTIF('MS-Chieu'!F$6:F$35,$D83))&gt;0,L$6&amp;" ("&amp;TEXT(COUNTIF('MS-Sang'!F$6:F$35,$D83)+COUNTIF('MS-Chieu'!F$6:F$35,$D83),"0")&amp;"), ","")</f>
        <v/>
      </c>
      <c r="M83" s="247" t="str">
        <f>IF((COUNTIF('MS-Sang'!G$6:G$35,$D83)+COUNTIF('MS-Chieu'!G$6:G$35,$D83))&gt;0,M$6&amp;" ("&amp;TEXT(COUNTIF('MS-Sang'!G$6:G$35,$D83)+COUNTIF('MS-Chieu'!G$6:G$35,$D83),"0")&amp;"), ","")</f>
        <v/>
      </c>
      <c r="N83" s="247" t="str">
        <f>IF((COUNTIF('MS-Sang'!H$6:H$35,$D83)+COUNTIF('MS-Chieu'!H$6:H$35,$D83))&gt;0,N$6&amp;" ("&amp;TEXT(COUNTIF('MS-Sang'!H$6:H$35,$D83)+COUNTIF('MS-Chieu'!H$6:H$35,$D83),"0")&amp;"), ","")</f>
        <v/>
      </c>
      <c r="O83" s="247" t="str">
        <f>IF((COUNTIF('MS-Sang'!I$6:I$35,$D83)+COUNTIF('MS-Chieu'!I$6:I$35,$D83))&gt;0,O$6&amp;" ("&amp;TEXT(COUNTIF('MS-Sang'!I$6:I$35,$D83)+COUNTIF('MS-Chieu'!I$6:I$35,$D83),"0")&amp;"), ","")</f>
        <v/>
      </c>
      <c r="P83" s="247" t="str">
        <f>IF((COUNTIF('MS-Sang'!J$6:J$35,$D83)+COUNTIF('MS-Chieu'!J$6:J$35,$D83))&gt;0,P$6&amp;" ("&amp;TEXT(COUNTIF('MS-Sang'!J$6:J$35,$D83)+COUNTIF('MS-Chieu'!J$6:J$35,$D83),"0")&amp;"), ","")</f>
        <v/>
      </c>
      <c r="Q83" s="247" t="str">
        <f>IF((COUNTIF('MS-Sang'!K$6:K$35,$D83)+COUNTIF('MS-Chieu'!K$6:K$35,$D83))&gt;0,Q$6&amp;" ("&amp;TEXT(COUNTIF('MS-Sang'!K$6:K$35,$D83)+COUNTIF('MS-Chieu'!K$6:K$35,$D83),"0")&amp;"), ","")</f>
        <v/>
      </c>
      <c r="R83" s="247" t="str">
        <f>IF((COUNTIF('MS-Sang'!L$6:L$35,$D83)+COUNTIF('MS-Chieu'!L$6:L$35,$D83))&gt;0,R$6&amp;" ("&amp;TEXT(COUNTIF('MS-Sang'!L$6:L$35,$D83)+COUNTIF('MS-Chieu'!L$6:L$35,$D83),"0")&amp;"), ","")</f>
        <v/>
      </c>
      <c r="S83" s="247" t="str">
        <f>IF((COUNTIF('MS-Sang'!M$6:M$35,$D83)+COUNTIF('MS-Chieu'!M$6:M$35,$D83))&gt;0,S$6&amp;" ("&amp;TEXT(COUNTIF('MS-Sang'!M$6:M$35,$D83)+COUNTIF('MS-Chieu'!M$6:M$35,$D83),"0")&amp;"), ","")</f>
        <v/>
      </c>
      <c r="T83" s="247" t="str">
        <f>IF((COUNTIF('MS-Sang'!N$6:N$35,$D83)+COUNTIF('MS-Chieu'!N$6:N$35,$D83))&gt;0,T$6&amp;" ("&amp;TEXT(COUNTIF('MS-Sang'!N$6:N$35,$D83)+COUNTIF('MS-Chieu'!N$6:N$35,$D83),"0")&amp;"), ","")</f>
        <v/>
      </c>
      <c r="U83" s="247" t="str">
        <f>IF((COUNTIF('MS-Sang'!O$6:O$35,$D83)+COUNTIF('MS-Chieu'!O$6:O$35,$D83))&gt;0,U$6&amp;" ("&amp;TEXT(COUNTIF('MS-Sang'!O$6:O$35,$D83)+COUNTIF('MS-Chieu'!O$6:O$35,$D83),"0")&amp;"), ","")</f>
        <v/>
      </c>
      <c r="V83" s="247" t="str">
        <f>IF((COUNTIF('MS-Sang'!P$6:P$35,$D83)+COUNTIF('MS-Chieu'!P$6:P$35,$D83))&gt;0,V$6&amp;" ("&amp;TEXT(COUNTIF('MS-Sang'!P$6:P$35,$D83)+COUNTIF('MS-Chieu'!P$6:P$35,$D83),"0")&amp;"), ","")</f>
        <v/>
      </c>
      <c r="W83" s="247" t="str">
        <f>IF((COUNTIF('MS-Sang'!Q$6:Q$35,$D83)+COUNTIF('MS-Chieu'!Q$6:Q$35,$D83))&gt;0,W$6&amp;" ("&amp;TEXT(COUNTIF('MS-Sang'!Q$6:Q$35,$D83)+COUNTIF('MS-Chieu'!Q$6:Q$35,$D83),"0")&amp;"), ","")</f>
        <v/>
      </c>
      <c r="X83" s="247" t="str">
        <f>IF((COUNTIF('MS-Sang'!R$6:R$35,$D83)+COUNTIF('MS-Chieu'!R$6:R$35,$D83))&gt;0,X$6&amp;" ("&amp;TEXT(COUNTIF('MS-Sang'!R$6:R$35,$D83)+COUNTIF('MS-Chieu'!R$6:R$35,$D83),"0")&amp;"), ","")</f>
        <v/>
      </c>
      <c r="Y83" s="247" t="str">
        <f>IF((COUNTIF('MS-Sang'!S$6:S$35,$D83)+COUNTIF('MS-Chieu'!S$6:S$35,$D83))&gt;0,Y$6&amp;" ("&amp;TEXT(COUNTIF('MS-Sang'!S$6:S$35,$D83)+COUNTIF('MS-Chieu'!S$6:S$35,$D83),"0")&amp;"), ","")</f>
        <v/>
      </c>
      <c r="Z83" s="247" t="str">
        <f>IF((COUNTIF('MS-Sang'!T$6:T$35,$D83)+COUNTIF('MS-Chieu'!T$6:T$35,$D83))&gt;0,Z$6&amp;" ("&amp;TEXT(COUNTIF('MS-Sang'!T$6:T$35,$D83)+COUNTIF('MS-Chieu'!T$6:T$35,$D83),"0")&amp;"), ","")</f>
        <v/>
      </c>
      <c r="AA83" s="247" t="str">
        <f>IF((COUNTIF('MS-Sang'!U$6:U$35,$D83)+COUNTIF('MS-Chieu'!U$6:U$35,$D83))&gt;0,AA$6&amp;" ("&amp;TEXT(COUNTIF('MS-Sang'!U$6:U$35,$D83)+COUNTIF('MS-Chieu'!U$6:U$35,$D83),"0")&amp;"), ","")</f>
        <v/>
      </c>
      <c r="AB83" s="247" t="str">
        <f>IF((COUNTIF('MS-Sang'!V$6:V$35,$D83)+COUNTIF('MS-Chieu'!V$6:V$35,$D83))&gt;0,AB$6&amp;" ("&amp;TEXT(COUNTIF('MS-Sang'!V$6:V$35,$D83)+COUNTIF('MS-Chieu'!V$6:V$35,$D83),"0")&amp;"), ","")</f>
        <v/>
      </c>
      <c r="AC83" s="247" t="str">
        <f>IF((COUNTIF('MS-Sang'!W$6:W$35,$D83)+COUNTIF('MS-Chieu'!W$6:W$35,$D83))&gt;0,AC$6&amp;" ("&amp;TEXT(COUNTIF('MS-Sang'!W$6:W$35,$D83)+COUNTIF('MS-Chieu'!W$6:W$35,$D83),"0")&amp;"), ","")</f>
        <v/>
      </c>
      <c r="AD83" s="247" t="str">
        <f>IF((COUNTIF('MS-Sang'!X$6:X$35,$D83)+COUNTIF('MS-Chieu'!X$6:X$35,$D83))&gt;0,AD$6&amp;" ("&amp;TEXT(COUNTIF('MS-Sang'!X$6:X$35,$D83)+COUNTIF('MS-Chieu'!X$6:X$35,$D83),"0")&amp;"), ","")</f>
        <v/>
      </c>
      <c r="AE83" s="247" t="str">
        <f>IF((COUNTIF('MS-Sang'!Y$6:Y$35,$D83)+COUNTIF('MS-Chieu'!Y$6:Y$35,$D83))&gt;0,AE$6&amp;" ("&amp;TEXT(COUNTIF('MS-Sang'!Y$6:Y$35,$D83)+COUNTIF('MS-Chieu'!Y$6:Y$35,$D83),"0")&amp;"), ","")</f>
        <v/>
      </c>
      <c r="AF83" s="247" t="str">
        <f>IF((COUNTIF('MS-Sang'!Z$6:Z$35,$D83)+COUNTIF('MS-Chieu'!Z$6:Z$35,$D83))&gt;0,AF$6&amp;" ("&amp;TEXT(COUNTIF('MS-Sang'!Z$6:Z$35,$D83)+COUNTIF('MS-Chieu'!Z$6:Z$35,$D83),"0")&amp;"), ","")</f>
        <v/>
      </c>
      <c r="AG83" s="247" t="str">
        <f>IF((COUNTIF('MS-Sang'!AA$6:AA$35,$D83)+COUNTIF('MS-Chieu'!AA$6:AA$35,$D83))&gt;0,AG$6&amp;" ("&amp;TEXT(COUNTIF('MS-Sang'!AA$6:AA$35,$D83)+COUNTIF('MS-Chieu'!AA$6:AA$35,$D83),"0")&amp;"), ","")</f>
        <v/>
      </c>
      <c r="AH83" s="247" t="str">
        <f>IF((COUNTIF('MS-Sang'!AB$6:AB$35,$D83)+COUNTIF('MS-Chieu'!AB$6:AB$35,$D83))&gt;0,AH$6&amp;" ("&amp;TEXT(COUNTIF('MS-Sang'!AB$6:AB$35,$D83)+COUNTIF('MS-Chieu'!AB$6:AB$35,$D83),"0")&amp;"), ","")</f>
        <v/>
      </c>
      <c r="AI83" s="247" t="str">
        <f>IF((COUNTIF('MS-Sang'!AC$6:AC$35,$D83)+COUNTIF('MS-Chieu'!AC$6:AC$35,$D83))&gt;0,AI$6&amp;" ("&amp;TEXT(COUNTIF('MS-Sang'!AC$6:AC$35,$D83)+COUNTIF('MS-Chieu'!AC$6:AC$35,$D83),"0")&amp;"), ","")</f>
        <v/>
      </c>
      <c r="AJ83" s="247" t="str">
        <f>IF((COUNTIF('MS-Sang'!AD$6:AD$35,$D83)+COUNTIF('MS-Chieu'!AD$6:AD$35,$D83))&gt;0,AJ$6&amp;" ("&amp;TEXT(COUNTIF('MS-Sang'!AD$6:AD$35,$D83)+COUNTIF('MS-Chieu'!AD$6:AD$35,$D83),"0")&amp;"), ","")</f>
        <v/>
      </c>
      <c r="AK83" s="247" t="str">
        <f>IF((COUNTIF('MS-Sang'!AE$6:AE$35,$D83)+COUNTIF('MS-Chieu'!AE$6:AE$35,$D83))&gt;0,AK$6&amp;" ("&amp;TEXT(COUNTIF('MS-Sang'!AE$6:AE$35,$D83)+COUNTIF('MS-Chieu'!AE$6:AE$35,$D83),"0")&amp;"), ","")</f>
        <v/>
      </c>
      <c r="AL83" s="247" t="str">
        <f>IF((COUNTIF('MS-Sang'!AF$6:AF$35,$D83)+COUNTIF('MS-Chieu'!AF$6:AF$35,$D83))&gt;0,AL$6&amp;" ("&amp;TEXT(COUNTIF('MS-Sang'!AF$6:AF$35,$D83)+COUNTIF('MS-Chieu'!AF$6:AF$35,$D83),"0")&amp;"), ","")</f>
        <v/>
      </c>
      <c r="AM83" s="247" t="str">
        <f>IF((COUNTIF('MS-Sang'!AG$6:AG$35,$D83)+COUNTIF('MS-Chieu'!AG$6:AG$35,$D83))&gt;0,AM$6&amp;" ("&amp;TEXT(COUNTIF('MS-Sang'!AG$6:AG$35,$D83)+COUNTIF('MS-Chieu'!AG$6:AG$35,$D83),"0")&amp;"), ","")</f>
        <v/>
      </c>
      <c r="AN83" s="247" t="str">
        <f>IF((COUNTIF('MS-Sang'!AH$6:AH$35,$D83)+COUNTIF('MS-Chieu'!AH$6:AH$35,$D83))&gt;0,AN$6&amp;" ("&amp;TEXT(COUNTIF('MS-Sang'!AH$6:AH$35,$D83)+COUNTIF('MS-Chieu'!AH$6:AH$35,$D83),"0")&amp;"), ","")</f>
        <v/>
      </c>
      <c r="AO83" s="247" t="str">
        <f>IF((COUNTIF('MS-Sang'!AI$6:AI$35,$D83)+COUNTIF('MS-Chieu'!AI$6:AI$35,$D83))&gt;0,AO$6&amp;" ("&amp;TEXT(COUNTIF('MS-Sang'!AI$6:AI$35,$D83)+COUNTIF('MS-Chieu'!AI$6:AI$35,$D83),"0")&amp;"), ","")</f>
        <v/>
      </c>
      <c r="AP83" s="247" t="str">
        <f>IF((COUNTIF('MS-Sang'!AJ$6:AJ$35,$D83)+COUNTIF('MS-Chieu'!AJ$6:AJ$35,$D83))&gt;0,AP$6&amp;" ("&amp;TEXT(COUNTIF('MS-Sang'!AJ$6:AJ$35,$D83)+COUNTIF('MS-Chieu'!AJ$6:AJ$35,$D83),"0")&amp;"), ","")</f>
        <v/>
      </c>
      <c r="AQ83" s="247" t="str">
        <f>IF((COUNTIF('MS-Sang'!AK$6:AK$35,$D83)+COUNTIF('MS-Chieu'!AK$6:AK$35,$D83))&gt;0,AQ$6&amp;" ("&amp;TEXT(COUNTIF('MS-Sang'!AK$6:AK$35,$D83)+COUNTIF('MS-Chieu'!AK$6:AK$35,$D83),"0")&amp;"), ","")</f>
        <v/>
      </c>
      <c r="AR83" s="247" t="str">
        <f>IF((COUNTIF('MS-Sang'!AL$6:AL$35,$D83)+COUNTIF('MS-Chieu'!AL$6:AL$35,$D83))&gt;0,AR$6&amp;" ("&amp;TEXT(COUNTIF('MS-Sang'!AL$6:AL$35,$D83)+COUNTIF('MS-Chieu'!AL$6:AL$35,$D83),"0")&amp;"), ","")</f>
        <v/>
      </c>
      <c r="AS83" s="247" t="str">
        <f>IF((COUNTIF('MS-Sang'!AM$6:AM$35,$D83)+COUNTIF('MS-Chieu'!AM$6:AM$35,$D83))&gt;0,AS$6&amp;" ("&amp;TEXT(COUNTIF('MS-Sang'!AM$6:AM$35,$D83)+COUNTIF('MS-Chieu'!AM$6:AM$35,$D83),"0")&amp;"), ","")</f>
        <v/>
      </c>
    </row>
    <row r="84" spans="1:45" s="231" customFormat="1" ht="31.5" x14ac:dyDescent="0.2">
      <c r="A84" s="249">
        <f t="shared" si="3"/>
        <v>77</v>
      </c>
      <c r="B84" s="250" t="str">
        <f>'MS1'!L78</f>
        <v>Nguyễn Hải Đăng</v>
      </c>
      <c r="C84" s="250" t="str">
        <f>'MS1'!E78</f>
        <v>TD</v>
      </c>
      <c r="D84" s="251" t="str">
        <f>'MS1'!B78</f>
        <v>X6</v>
      </c>
      <c r="E84" s="246" t="str">
        <f>'MS1'!N78</f>
        <v/>
      </c>
      <c r="F84" s="247" t="str">
        <f t="shared" si="4"/>
        <v/>
      </c>
      <c r="G84" s="248">
        <f>COUNTIF('MS-Sang'!$C$6:$AI$35,PCGD!$D84)+COUNTIF('MS-Chieu'!$C$6:$AI$35,PCGD!$D84)</f>
        <v>0</v>
      </c>
      <c r="H84" s="247" t="str">
        <f t="shared" si="5"/>
        <v/>
      </c>
      <c r="I84" s="247" t="str">
        <f>IF((COUNTIF('MS-Sang'!C$6:C$35,$D84)+COUNTIF('MS-Chieu'!C$6:C$35,$D84))&gt;0,I$6&amp;" ("&amp;TEXT(COUNTIF('MS-Sang'!C$6:C$35,$D84)+COUNTIF('MS-Chieu'!C$6:C$35,$D84),"0")&amp;"), ","")</f>
        <v/>
      </c>
      <c r="J84" s="247" t="str">
        <f>IF((COUNTIF('MS-Sang'!D$6:D$35,$D84)+COUNTIF('MS-Chieu'!D$6:D$35,$D84))&gt;0,J$6&amp;" ("&amp;TEXT(COUNTIF('MS-Sang'!D$6:D$35,$D84)+COUNTIF('MS-Chieu'!D$6:D$35,$D84),"0")&amp;"), ","")</f>
        <v/>
      </c>
      <c r="K84" s="247" t="str">
        <f>IF((COUNTIF('MS-Sang'!E$6:E$35,$D84)+COUNTIF('MS-Chieu'!E$6:E$35,$D84))&gt;0,K$6&amp;" ("&amp;TEXT(COUNTIF('MS-Sang'!E$6:E$35,$D84)+COUNTIF('MS-Chieu'!E$6:E$35,$D84),"0")&amp;"), ","")</f>
        <v/>
      </c>
      <c r="L84" s="247" t="str">
        <f>IF((COUNTIF('MS-Sang'!F$6:F$35,$D84)+COUNTIF('MS-Chieu'!F$6:F$35,$D84))&gt;0,L$6&amp;" ("&amp;TEXT(COUNTIF('MS-Sang'!F$6:F$35,$D84)+COUNTIF('MS-Chieu'!F$6:F$35,$D84),"0")&amp;"), ","")</f>
        <v/>
      </c>
      <c r="M84" s="247" t="str">
        <f>IF((COUNTIF('MS-Sang'!G$6:G$35,$D84)+COUNTIF('MS-Chieu'!G$6:G$35,$D84))&gt;0,M$6&amp;" ("&amp;TEXT(COUNTIF('MS-Sang'!G$6:G$35,$D84)+COUNTIF('MS-Chieu'!G$6:G$35,$D84),"0")&amp;"), ","")</f>
        <v/>
      </c>
      <c r="N84" s="247" t="str">
        <f>IF((COUNTIF('MS-Sang'!H$6:H$35,$D84)+COUNTIF('MS-Chieu'!H$6:H$35,$D84))&gt;0,N$6&amp;" ("&amp;TEXT(COUNTIF('MS-Sang'!H$6:H$35,$D84)+COUNTIF('MS-Chieu'!H$6:H$35,$D84),"0")&amp;"), ","")</f>
        <v/>
      </c>
      <c r="O84" s="247" t="str">
        <f>IF((COUNTIF('MS-Sang'!I$6:I$35,$D84)+COUNTIF('MS-Chieu'!I$6:I$35,$D84))&gt;0,O$6&amp;" ("&amp;TEXT(COUNTIF('MS-Sang'!I$6:I$35,$D84)+COUNTIF('MS-Chieu'!I$6:I$35,$D84),"0")&amp;"), ","")</f>
        <v/>
      </c>
      <c r="P84" s="247" t="str">
        <f>IF((COUNTIF('MS-Sang'!J$6:J$35,$D84)+COUNTIF('MS-Chieu'!J$6:J$35,$D84))&gt;0,P$6&amp;" ("&amp;TEXT(COUNTIF('MS-Sang'!J$6:J$35,$D84)+COUNTIF('MS-Chieu'!J$6:J$35,$D84),"0")&amp;"), ","")</f>
        <v/>
      </c>
      <c r="Q84" s="247" t="str">
        <f>IF((COUNTIF('MS-Sang'!K$6:K$35,$D84)+COUNTIF('MS-Chieu'!K$6:K$35,$D84))&gt;0,Q$6&amp;" ("&amp;TEXT(COUNTIF('MS-Sang'!K$6:K$35,$D84)+COUNTIF('MS-Chieu'!K$6:K$35,$D84),"0")&amp;"), ","")</f>
        <v/>
      </c>
      <c r="R84" s="247" t="str">
        <f>IF((COUNTIF('MS-Sang'!L$6:L$35,$D84)+COUNTIF('MS-Chieu'!L$6:L$35,$D84))&gt;0,R$6&amp;" ("&amp;TEXT(COUNTIF('MS-Sang'!L$6:L$35,$D84)+COUNTIF('MS-Chieu'!L$6:L$35,$D84),"0")&amp;"), ","")</f>
        <v/>
      </c>
      <c r="S84" s="247" t="str">
        <f>IF((COUNTIF('MS-Sang'!M$6:M$35,$D84)+COUNTIF('MS-Chieu'!M$6:M$35,$D84))&gt;0,S$6&amp;" ("&amp;TEXT(COUNTIF('MS-Sang'!M$6:M$35,$D84)+COUNTIF('MS-Chieu'!M$6:M$35,$D84),"0")&amp;"), ","")</f>
        <v/>
      </c>
      <c r="T84" s="247" t="str">
        <f>IF((COUNTIF('MS-Sang'!N$6:N$35,$D84)+COUNTIF('MS-Chieu'!N$6:N$35,$D84))&gt;0,T$6&amp;" ("&amp;TEXT(COUNTIF('MS-Sang'!N$6:N$35,$D84)+COUNTIF('MS-Chieu'!N$6:N$35,$D84),"0")&amp;"), ","")</f>
        <v/>
      </c>
      <c r="U84" s="247" t="str">
        <f>IF((COUNTIF('MS-Sang'!O$6:O$35,$D84)+COUNTIF('MS-Chieu'!O$6:O$35,$D84))&gt;0,U$6&amp;" ("&amp;TEXT(COUNTIF('MS-Sang'!O$6:O$35,$D84)+COUNTIF('MS-Chieu'!O$6:O$35,$D84),"0")&amp;"), ","")</f>
        <v/>
      </c>
      <c r="V84" s="247" t="str">
        <f>IF((COUNTIF('MS-Sang'!P$6:P$35,$D84)+COUNTIF('MS-Chieu'!P$6:P$35,$D84))&gt;0,V$6&amp;" ("&amp;TEXT(COUNTIF('MS-Sang'!P$6:P$35,$D84)+COUNTIF('MS-Chieu'!P$6:P$35,$D84),"0")&amp;"), ","")</f>
        <v/>
      </c>
      <c r="W84" s="247" t="str">
        <f>IF((COUNTIF('MS-Sang'!Q$6:Q$35,$D84)+COUNTIF('MS-Chieu'!Q$6:Q$35,$D84))&gt;0,W$6&amp;" ("&amp;TEXT(COUNTIF('MS-Sang'!Q$6:Q$35,$D84)+COUNTIF('MS-Chieu'!Q$6:Q$35,$D84),"0")&amp;"), ","")</f>
        <v/>
      </c>
      <c r="X84" s="247" t="str">
        <f>IF((COUNTIF('MS-Sang'!R$6:R$35,$D84)+COUNTIF('MS-Chieu'!R$6:R$35,$D84))&gt;0,X$6&amp;" ("&amp;TEXT(COUNTIF('MS-Sang'!R$6:R$35,$D84)+COUNTIF('MS-Chieu'!R$6:R$35,$D84),"0")&amp;"), ","")</f>
        <v/>
      </c>
      <c r="Y84" s="247" t="str">
        <f>IF((COUNTIF('MS-Sang'!S$6:S$35,$D84)+COUNTIF('MS-Chieu'!S$6:S$35,$D84))&gt;0,Y$6&amp;" ("&amp;TEXT(COUNTIF('MS-Sang'!S$6:S$35,$D84)+COUNTIF('MS-Chieu'!S$6:S$35,$D84),"0")&amp;"), ","")</f>
        <v/>
      </c>
      <c r="Z84" s="247" t="str">
        <f>IF((COUNTIF('MS-Sang'!T$6:T$35,$D84)+COUNTIF('MS-Chieu'!T$6:T$35,$D84))&gt;0,Z$6&amp;" ("&amp;TEXT(COUNTIF('MS-Sang'!T$6:T$35,$D84)+COUNTIF('MS-Chieu'!T$6:T$35,$D84),"0")&amp;"), ","")</f>
        <v/>
      </c>
      <c r="AA84" s="247" t="str">
        <f>IF((COUNTIF('MS-Sang'!U$6:U$35,$D84)+COUNTIF('MS-Chieu'!U$6:U$35,$D84))&gt;0,AA$6&amp;" ("&amp;TEXT(COUNTIF('MS-Sang'!U$6:U$35,$D84)+COUNTIF('MS-Chieu'!U$6:U$35,$D84),"0")&amp;"), ","")</f>
        <v/>
      </c>
      <c r="AB84" s="247" t="str">
        <f>IF((COUNTIF('MS-Sang'!V$6:V$35,$D84)+COUNTIF('MS-Chieu'!V$6:V$35,$D84))&gt;0,AB$6&amp;" ("&amp;TEXT(COUNTIF('MS-Sang'!V$6:V$35,$D84)+COUNTIF('MS-Chieu'!V$6:V$35,$D84),"0")&amp;"), ","")</f>
        <v/>
      </c>
      <c r="AC84" s="247" t="str">
        <f>IF((COUNTIF('MS-Sang'!W$6:W$35,$D84)+COUNTIF('MS-Chieu'!W$6:W$35,$D84))&gt;0,AC$6&amp;" ("&amp;TEXT(COUNTIF('MS-Sang'!W$6:W$35,$D84)+COUNTIF('MS-Chieu'!W$6:W$35,$D84),"0")&amp;"), ","")</f>
        <v/>
      </c>
      <c r="AD84" s="247" t="str">
        <f>IF((COUNTIF('MS-Sang'!X$6:X$35,$D84)+COUNTIF('MS-Chieu'!X$6:X$35,$D84))&gt;0,AD$6&amp;" ("&amp;TEXT(COUNTIF('MS-Sang'!X$6:X$35,$D84)+COUNTIF('MS-Chieu'!X$6:X$35,$D84),"0")&amp;"), ","")</f>
        <v/>
      </c>
      <c r="AE84" s="247" t="str">
        <f>IF((COUNTIF('MS-Sang'!Y$6:Y$35,$D84)+COUNTIF('MS-Chieu'!Y$6:Y$35,$D84))&gt;0,AE$6&amp;" ("&amp;TEXT(COUNTIF('MS-Sang'!Y$6:Y$35,$D84)+COUNTIF('MS-Chieu'!Y$6:Y$35,$D84),"0")&amp;"), ","")</f>
        <v/>
      </c>
      <c r="AF84" s="247" t="str">
        <f>IF((COUNTIF('MS-Sang'!Z$6:Z$35,$D84)+COUNTIF('MS-Chieu'!Z$6:Z$35,$D84))&gt;0,AF$6&amp;" ("&amp;TEXT(COUNTIF('MS-Sang'!Z$6:Z$35,$D84)+COUNTIF('MS-Chieu'!Z$6:Z$35,$D84),"0")&amp;"), ","")</f>
        <v/>
      </c>
      <c r="AG84" s="247" t="str">
        <f>IF((COUNTIF('MS-Sang'!AA$6:AA$35,$D84)+COUNTIF('MS-Chieu'!AA$6:AA$35,$D84))&gt;0,AG$6&amp;" ("&amp;TEXT(COUNTIF('MS-Sang'!AA$6:AA$35,$D84)+COUNTIF('MS-Chieu'!AA$6:AA$35,$D84),"0")&amp;"), ","")</f>
        <v/>
      </c>
      <c r="AH84" s="247" t="str">
        <f>IF((COUNTIF('MS-Sang'!AB$6:AB$35,$D84)+COUNTIF('MS-Chieu'!AB$6:AB$35,$D84))&gt;0,AH$6&amp;" ("&amp;TEXT(COUNTIF('MS-Sang'!AB$6:AB$35,$D84)+COUNTIF('MS-Chieu'!AB$6:AB$35,$D84),"0")&amp;"), ","")</f>
        <v/>
      </c>
      <c r="AI84" s="247" t="str">
        <f>IF((COUNTIF('MS-Sang'!AC$6:AC$35,$D84)+COUNTIF('MS-Chieu'!AC$6:AC$35,$D84))&gt;0,AI$6&amp;" ("&amp;TEXT(COUNTIF('MS-Sang'!AC$6:AC$35,$D84)+COUNTIF('MS-Chieu'!AC$6:AC$35,$D84),"0")&amp;"), ","")</f>
        <v/>
      </c>
      <c r="AJ84" s="247" t="str">
        <f>IF((COUNTIF('MS-Sang'!AD$6:AD$35,$D84)+COUNTIF('MS-Chieu'!AD$6:AD$35,$D84))&gt;0,AJ$6&amp;" ("&amp;TEXT(COUNTIF('MS-Sang'!AD$6:AD$35,$D84)+COUNTIF('MS-Chieu'!AD$6:AD$35,$D84),"0")&amp;"), ","")</f>
        <v/>
      </c>
      <c r="AK84" s="247" t="str">
        <f>IF((COUNTIF('MS-Sang'!AE$6:AE$35,$D84)+COUNTIF('MS-Chieu'!AE$6:AE$35,$D84))&gt;0,AK$6&amp;" ("&amp;TEXT(COUNTIF('MS-Sang'!AE$6:AE$35,$D84)+COUNTIF('MS-Chieu'!AE$6:AE$35,$D84),"0")&amp;"), ","")</f>
        <v/>
      </c>
      <c r="AL84" s="247" t="str">
        <f>IF((COUNTIF('MS-Sang'!AF$6:AF$35,$D84)+COUNTIF('MS-Chieu'!AF$6:AF$35,$D84))&gt;0,AL$6&amp;" ("&amp;TEXT(COUNTIF('MS-Sang'!AF$6:AF$35,$D84)+COUNTIF('MS-Chieu'!AF$6:AF$35,$D84),"0")&amp;"), ","")</f>
        <v/>
      </c>
      <c r="AM84" s="247" t="str">
        <f>IF((COUNTIF('MS-Sang'!AG$6:AG$35,$D84)+COUNTIF('MS-Chieu'!AG$6:AG$35,$D84))&gt;0,AM$6&amp;" ("&amp;TEXT(COUNTIF('MS-Sang'!AG$6:AG$35,$D84)+COUNTIF('MS-Chieu'!AG$6:AG$35,$D84),"0")&amp;"), ","")</f>
        <v/>
      </c>
      <c r="AN84" s="247" t="str">
        <f>IF((COUNTIF('MS-Sang'!AH$6:AH$35,$D84)+COUNTIF('MS-Chieu'!AH$6:AH$35,$D84))&gt;0,AN$6&amp;" ("&amp;TEXT(COUNTIF('MS-Sang'!AH$6:AH$35,$D84)+COUNTIF('MS-Chieu'!AH$6:AH$35,$D84),"0")&amp;"), ","")</f>
        <v/>
      </c>
      <c r="AO84" s="247" t="str">
        <f>IF((COUNTIF('MS-Sang'!AI$6:AI$35,$D84)+COUNTIF('MS-Chieu'!AI$6:AI$35,$D84))&gt;0,AO$6&amp;" ("&amp;TEXT(COUNTIF('MS-Sang'!AI$6:AI$35,$D84)+COUNTIF('MS-Chieu'!AI$6:AI$35,$D84),"0")&amp;"), ","")</f>
        <v/>
      </c>
      <c r="AP84" s="247" t="str">
        <f>IF((COUNTIF('MS-Sang'!AJ$6:AJ$35,$D84)+COUNTIF('MS-Chieu'!AJ$6:AJ$35,$D84))&gt;0,AP$6&amp;" ("&amp;TEXT(COUNTIF('MS-Sang'!AJ$6:AJ$35,$D84)+COUNTIF('MS-Chieu'!AJ$6:AJ$35,$D84),"0")&amp;"), ","")</f>
        <v/>
      </c>
      <c r="AQ84" s="247" t="str">
        <f>IF((COUNTIF('MS-Sang'!AK$6:AK$35,$D84)+COUNTIF('MS-Chieu'!AK$6:AK$35,$D84))&gt;0,AQ$6&amp;" ("&amp;TEXT(COUNTIF('MS-Sang'!AK$6:AK$35,$D84)+COUNTIF('MS-Chieu'!AK$6:AK$35,$D84),"0")&amp;"), ","")</f>
        <v/>
      </c>
      <c r="AR84" s="247" t="str">
        <f>IF((COUNTIF('MS-Sang'!AL$6:AL$35,$D84)+COUNTIF('MS-Chieu'!AL$6:AL$35,$D84))&gt;0,AR$6&amp;" ("&amp;TEXT(COUNTIF('MS-Sang'!AL$6:AL$35,$D84)+COUNTIF('MS-Chieu'!AL$6:AL$35,$D84),"0")&amp;"), ","")</f>
        <v/>
      </c>
      <c r="AS84" s="247" t="str">
        <f>IF((COUNTIF('MS-Sang'!AM$6:AM$35,$D84)+COUNTIF('MS-Chieu'!AM$6:AM$35,$D84))&gt;0,AS$6&amp;" ("&amp;TEXT(COUNTIF('MS-Sang'!AM$6:AM$35,$D84)+COUNTIF('MS-Chieu'!AM$6:AM$35,$D84),"0")&amp;"), ","")</f>
        <v/>
      </c>
    </row>
    <row r="85" spans="1:45" s="231" customFormat="1" ht="18.75" x14ac:dyDescent="0.2">
      <c r="A85" s="249">
        <f t="shared" si="3"/>
        <v>78</v>
      </c>
      <c r="B85" s="250" t="str">
        <f>'MS1'!L79</f>
        <v>Hoàng Trọng Tài</v>
      </c>
      <c r="C85" s="250" t="str">
        <f>'MS1'!E79</f>
        <v>TD</v>
      </c>
      <c r="D85" s="251" t="str">
        <f>'MS1'!B79</f>
        <v>X7</v>
      </c>
      <c r="E85" s="246" t="str">
        <f>'MS1'!N79</f>
        <v/>
      </c>
      <c r="F85" s="247" t="str">
        <f t="shared" si="4"/>
        <v/>
      </c>
      <c r="G85" s="248">
        <f>COUNTIF('MS-Sang'!$C$6:$AI$35,PCGD!$D85)+COUNTIF('MS-Chieu'!$C$6:$AI$35,PCGD!$D85)</f>
        <v>0</v>
      </c>
      <c r="H85" s="247" t="str">
        <f t="shared" si="5"/>
        <v/>
      </c>
      <c r="I85" s="247" t="str">
        <f>IF((COUNTIF('MS-Sang'!C$6:C$35,$D85)+COUNTIF('MS-Chieu'!C$6:C$35,$D85))&gt;0,I$6&amp;" ("&amp;TEXT(COUNTIF('MS-Sang'!C$6:C$35,$D85)+COUNTIF('MS-Chieu'!C$6:C$35,$D85),"0")&amp;"), ","")</f>
        <v/>
      </c>
      <c r="J85" s="247" t="str">
        <f>IF((COUNTIF('MS-Sang'!D$6:D$35,$D85)+COUNTIF('MS-Chieu'!D$6:D$35,$D85))&gt;0,J$6&amp;" ("&amp;TEXT(COUNTIF('MS-Sang'!D$6:D$35,$D85)+COUNTIF('MS-Chieu'!D$6:D$35,$D85),"0")&amp;"), ","")</f>
        <v/>
      </c>
      <c r="K85" s="247" t="str">
        <f>IF((COUNTIF('MS-Sang'!E$6:E$35,$D85)+COUNTIF('MS-Chieu'!E$6:E$35,$D85))&gt;0,K$6&amp;" ("&amp;TEXT(COUNTIF('MS-Sang'!E$6:E$35,$D85)+COUNTIF('MS-Chieu'!E$6:E$35,$D85),"0")&amp;"), ","")</f>
        <v/>
      </c>
      <c r="L85" s="247" t="str">
        <f>IF((COUNTIF('MS-Sang'!F$6:F$35,$D85)+COUNTIF('MS-Chieu'!F$6:F$35,$D85))&gt;0,L$6&amp;" ("&amp;TEXT(COUNTIF('MS-Sang'!F$6:F$35,$D85)+COUNTIF('MS-Chieu'!F$6:F$35,$D85),"0")&amp;"), ","")</f>
        <v/>
      </c>
      <c r="M85" s="247" t="str">
        <f>IF((COUNTIF('MS-Sang'!G$6:G$35,$D85)+COUNTIF('MS-Chieu'!G$6:G$35,$D85))&gt;0,M$6&amp;" ("&amp;TEXT(COUNTIF('MS-Sang'!G$6:G$35,$D85)+COUNTIF('MS-Chieu'!G$6:G$35,$D85),"0")&amp;"), ","")</f>
        <v/>
      </c>
      <c r="N85" s="247" t="str">
        <f>IF((COUNTIF('MS-Sang'!H$6:H$35,$D85)+COUNTIF('MS-Chieu'!H$6:H$35,$D85))&gt;0,N$6&amp;" ("&amp;TEXT(COUNTIF('MS-Sang'!H$6:H$35,$D85)+COUNTIF('MS-Chieu'!H$6:H$35,$D85),"0")&amp;"), ","")</f>
        <v/>
      </c>
      <c r="O85" s="247" t="str">
        <f>IF((COUNTIF('MS-Sang'!I$6:I$35,$D85)+COUNTIF('MS-Chieu'!I$6:I$35,$D85))&gt;0,O$6&amp;" ("&amp;TEXT(COUNTIF('MS-Sang'!I$6:I$35,$D85)+COUNTIF('MS-Chieu'!I$6:I$35,$D85),"0")&amp;"), ","")</f>
        <v/>
      </c>
      <c r="P85" s="247" t="str">
        <f>IF((COUNTIF('MS-Sang'!J$6:J$35,$D85)+COUNTIF('MS-Chieu'!J$6:J$35,$D85))&gt;0,P$6&amp;" ("&amp;TEXT(COUNTIF('MS-Sang'!J$6:J$35,$D85)+COUNTIF('MS-Chieu'!J$6:J$35,$D85),"0")&amp;"), ","")</f>
        <v/>
      </c>
      <c r="Q85" s="247" t="str">
        <f>IF((COUNTIF('MS-Sang'!K$6:K$35,$D85)+COUNTIF('MS-Chieu'!K$6:K$35,$D85))&gt;0,Q$6&amp;" ("&amp;TEXT(COUNTIF('MS-Sang'!K$6:K$35,$D85)+COUNTIF('MS-Chieu'!K$6:K$35,$D85),"0")&amp;"), ","")</f>
        <v/>
      </c>
      <c r="R85" s="247" t="str">
        <f>IF((COUNTIF('MS-Sang'!L$6:L$35,$D85)+COUNTIF('MS-Chieu'!L$6:L$35,$D85))&gt;0,R$6&amp;" ("&amp;TEXT(COUNTIF('MS-Sang'!L$6:L$35,$D85)+COUNTIF('MS-Chieu'!L$6:L$35,$D85),"0")&amp;"), ","")</f>
        <v/>
      </c>
      <c r="S85" s="247" t="str">
        <f>IF((COUNTIF('MS-Sang'!M$6:M$35,$D85)+COUNTIF('MS-Chieu'!M$6:M$35,$D85))&gt;0,S$6&amp;" ("&amp;TEXT(COUNTIF('MS-Sang'!M$6:M$35,$D85)+COUNTIF('MS-Chieu'!M$6:M$35,$D85),"0")&amp;"), ","")</f>
        <v/>
      </c>
      <c r="T85" s="247" t="str">
        <f>IF((COUNTIF('MS-Sang'!N$6:N$35,$D85)+COUNTIF('MS-Chieu'!N$6:N$35,$D85))&gt;0,T$6&amp;" ("&amp;TEXT(COUNTIF('MS-Sang'!N$6:N$35,$D85)+COUNTIF('MS-Chieu'!N$6:N$35,$D85),"0")&amp;"), ","")</f>
        <v/>
      </c>
      <c r="U85" s="247" t="str">
        <f>IF((COUNTIF('MS-Sang'!O$6:O$35,$D85)+COUNTIF('MS-Chieu'!O$6:O$35,$D85))&gt;0,U$6&amp;" ("&amp;TEXT(COUNTIF('MS-Sang'!O$6:O$35,$D85)+COUNTIF('MS-Chieu'!O$6:O$35,$D85),"0")&amp;"), ","")</f>
        <v/>
      </c>
      <c r="V85" s="247" t="str">
        <f>IF((COUNTIF('MS-Sang'!P$6:P$35,$D85)+COUNTIF('MS-Chieu'!P$6:P$35,$D85))&gt;0,V$6&amp;" ("&amp;TEXT(COUNTIF('MS-Sang'!P$6:P$35,$D85)+COUNTIF('MS-Chieu'!P$6:P$35,$D85),"0")&amp;"), ","")</f>
        <v/>
      </c>
      <c r="W85" s="247" t="str">
        <f>IF((COUNTIF('MS-Sang'!Q$6:Q$35,$D85)+COUNTIF('MS-Chieu'!Q$6:Q$35,$D85))&gt;0,W$6&amp;" ("&amp;TEXT(COUNTIF('MS-Sang'!Q$6:Q$35,$D85)+COUNTIF('MS-Chieu'!Q$6:Q$35,$D85),"0")&amp;"), ","")</f>
        <v/>
      </c>
      <c r="X85" s="247" t="str">
        <f>IF((COUNTIF('MS-Sang'!R$6:R$35,$D85)+COUNTIF('MS-Chieu'!R$6:R$35,$D85))&gt;0,X$6&amp;" ("&amp;TEXT(COUNTIF('MS-Sang'!R$6:R$35,$D85)+COUNTIF('MS-Chieu'!R$6:R$35,$D85),"0")&amp;"), ","")</f>
        <v/>
      </c>
      <c r="Y85" s="247" t="str">
        <f>IF((COUNTIF('MS-Sang'!S$6:S$35,$D85)+COUNTIF('MS-Chieu'!S$6:S$35,$D85))&gt;0,Y$6&amp;" ("&amp;TEXT(COUNTIF('MS-Sang'!S$6:S$35,$D85)+COUNTIF('MS-Chieu'!S$6:S$35,$D85),"0")&amp;"), ","")</f>
        <v/>
      </c>
      <c r="Z85" s="247" t="str">
        <f>IF((COUNTIF('MS-Sang'!T$6:T$35,$D85)+COUNTIF('MS-Chieu'!T$6:T$35,$D85))&gt;0,Z$6&amp;" ("&amp;TEXT(COUNTIF('MS-Sang'!T$6:T$35,$D85)+COUNTIF('MS-Chieu'!T$6:T$35,$D85),"0")&amp;"), ","")</f>
        <v/>
      </c>
      <c r="AA85" s="247" t="str">
        <f>IF((COUNTIF('MS-Sang'!U$6:U$35,$D85)+COUNTIF('MS-Chieu'!U$6:U$35,$D85))&gt;0,AA$6&amp;" ("&amp;TEXT(COUNTIF('MS-Sang'!U$6:U$35,$D85)+COUNTIF('MS-Chieu'!U$6:U$35,$D85),"0")&amp;"), ","")</f>
        <v/>
      </c>
      <c r="AB85" s="247" t="str">
        <f>IF((COUNTIF('MS-Sang'!V$6:V$35,$D85)+COUNTIF('MS-Chieu'!V$6:V$35,$D85))&gt;0,AB$6&amp;" ("&amp;TEXT(COUNTIF('MS-Sang'!V$6:V$35,$D85)+COUNTIF('MS-Chieu'!V$6:V$35,$D85),"0")&amp;"), ","")</f>
        <v/>
      </c>
      <c r="AC85" s="247" t="str">
        <f>IF((COUNTIF('MS-Sang'!W$6:W$35,$D85)+COUNTIF('MS-Chieu'!W$6:W$35,$D85))&gt;0,AC$6&amp;" ("&amp;TEXT(COUNTIF('MS-Sang'!W$6:W$35,$D85)+COUNTIF('MS-Chieu'!W$6:W$35,$D85),"0")&amp;"), ","")</f>
        <v/>
      </c>
      <c r="AD85" s="247" t="str">
        <f>IF((COUNTIF('MS-Sang'!X$6:X$35,$D85)+COUNTIF('MS-Chieu'!X$6:X$35,$D85))&gt;0,AD$6&amp;" ("&amp;TEXT(COUNTIF('MS-Sang'!X$6:X$35,$D85)+COUNTIF('MS-Chieu'!X$6:X$35,$D85),"0")&amp;"), ","")</f>
        <v/>
      </c>
      <c r="AE85" s="247" t="str">
        <f>IF((COUNTIF('MS-Sang'!Y$6:Y$35,$D85)+COUNTIF('MS-Chieu'!Y$6:Y$35,$D85))&gt;0,AE$6&amp;" ("&amp;TEXT(COUNTIF('MS-Sang'!Y$6:Y$35,$D85)+COUNTIF('MS-Chieu'!Y$6:Y$35,$D85),"0")&amp;"), ","")</f>
        <v/>
      </c>
      <c r="AF85" s="247" t="str">
        <f>IF((COUNTIF('MS-Sang'!Z$6:Z$35,$D85)+COUNTIF('MS-Chieu'!Z$6:Z$35,$D85))&gt;0,AF$6&amp;" ("&amp;TEXT(COUNTIF('MS-Sang'!Z$6:Z$35,$D85)+COUNTIF('MS-Chieu'!Z$6:Z$35,$D85),"0")&amp;"), ","")</f>
        <v/>
      </c>
      <c r="AG85" s="247" t="str">
        <f>IF((COUNTIF('MS-Sang'!AA$6:AA$35,$D85)+COUNTIF('MS-Chieu'!AA$6:AA$35,$D85))&gt;0,AG$6&amp;" ("&amp;TEXT(COUNTIF('MS-Sang'!AA$6:AA$35,$D85)+COUNTIF('MS-Chieu'!AA$6:AA$35,$D85),"0")&amp;"), ","")</f>
        <v/>
      </c>
      <c r="AH85" s="247" t="str">
        <f>IF((COUNTIF('MS-Sang'!AB$6:AB$35,$D85)+COUNTIF('MS-Chieu'!AB$6:AB$35,$D85))&gt;0,AH$6&amp;" ("&amp;TEXT(COUNTIF('MS-Sang'!AB$6:AB$35,$D85)+COUNTIF('MS-Chieu'!AB$6:AB$35,$D85),"0")&amp;"), ","")</f>
        <v/>
      </c>
      <c r="AI85" s="247" t="str">
        <f>IF((COUNTIF('MS-Sang'!AC$6:AC$35,$D85)+COUNTIF('MS-Chieu'!AC$6:AC$35,$D85))&gt;0,AI$6&amp;" ("&amp;TEXT(COUNTIF('MS-Sang'!AC$6:AC$35,$D85)+COUNTIF('MS-Chieu'!AC$6:AC$35,$D85),"0")&amp;"), ","")</f>
        <v/>
      </c>
      <c r="AJ85" s="247" t="str">
        <f>IF((COUNTIF('MS-Sang'!AD$6:AD$35,$D85)+COUNTIF('MS-Chieu'!AD$6:AD$35,$D85))&gt;0,AJ$6&amp;" ("&amp;TEXT(COUNTIF('MS-Sang'!AD$6:AD$35,$D85)+COUNTIF('MS-Chieu'!AD$6:AD$35,$D85),"0")&amp;"), ","")</f>
        <v/>
      </c>
      <c r="AK85" s="247" t="str">
        <f>IF((COUNTIF('MS-Sang'!AE$6:AE$35,$D85)+COUNTIF('MS-Chieu'!AE$6:AE$35,$D85))&gt;0,AK$6&amp;" ("&amp;TEXT(COUNTIF('MS-Sang'!AE$6:AE$35,$D85)+COUNTIF('MS-Chieu'!AE$6:AE$35,$D85),"0")&amp;"), ","")</f>
        <v/>
      </c>
      <c r="AL85" s="247" t="str">
        <f>IF((COUNTIF('MS-Sang'!AF$6:AF$35,$D85)+COUNTIF('MS-Chieu'!AF$6:AF$35,$D85))&gt;0,AL$6&amp;" ("&amp;TEXT(COUNTIF('MS-Sang'!AF$6:AF$35,$D85)+COUNTIF('MS-Chieu'!AF$6:AF$35,$D85),"0")&amp;"), ","")</f>
        <v/>
      </c>
      <c r="AM85" s="247" t="str">
        <f>IF((COUNTIF('MS-Sang'!AG$6:AG$35,$D85)+COUNTIF('MS-Chieu'!AG$6:AG$35,$D85))&gt;0,AM$6&amp;" ("&amp;TEXT(COUNTIF('MS-Sang'!AG$6:AG$35,$D85)+COUNTIF('MS-Chieu'!AG$6:AG$35,$D85),"0")&amp;"), ","")</f>
        <v/>
      </c>
      <c r="AN85" s="247" t="str">
        <f>IF((COUNTIF('MS-Sang'!AH$6:AH$35,$D85)+COUNTIF('MS-Chieu'!AH$6:AH$35,$D85))&gt;0,AN$6&amp;" ("&amp;TEXT(COUNTIF('MS-Sang'!AH$6:AH$35,$D85)+COUNTIF('MS-Chieu'!AH$6:AH$35,$D85),"0")&amp;"), ","")</f>
        <v/>
      </c>
      <c r="AO85" s="247" t="str">
        <f>IF((COUNTIF('MS-Sang'!AI$6:AI$35,$D85)+COUNTIF('MS-Chieu'!AI$6:AI$35,$D85))&gt;0,AO$6&amp;" ("&amp;TEXT(COUNTIF('MS-Sang'!AI$6:AI$35,$D85)+COUNTIF('MS-Chieu'!AI$6:AI$35,$D85),"0")&amp;"), ","")</f>
        <v/>
      </c>
      <c r="AP85" s="247" t="str">
        <f>IF((COUNTIF('MS-Sang'!AJ$6:AJ$35,$D85)+COUNTIF('MS-Chieu'!AJ$6:AJ$35,$D85))&gt;0,AP$6&amp;" ("&amp;TEXT(COUNTIF('MS-Sang'!AJ$6:AJ$35,$D85)+COUNTIF('MS-Chieu'!AJ$6:AJ$35,$D85),"0")&amp;"), ","")</f>
        <v/>
      </c>
      <c r="AQ85" s="247" t="str">
        <f>IF((COUNTIF('MS-Sang'!AK$6:AK$35,$D85)+COUNTIF('MS-Chieu'!AK$6:AK$35,$D85))&gt;0,AQ$6&amp;" ("&amp;TEXT(COUNTIF('MS-Sang'!AK$6:AK$35,$D85)+COUNTIF('MS-Chieu'!AK$6:AK$35,$D85),"0")&amp;"), ","")</f>
        <v/>
      </c>
      <c r="AR85" s="247" t="str">
        <f>IF((COUNTIF('MS-Sang'!AL$6:AL$35,$D85)+COUNTIF('MS-Chieu'!AL$6:AL$35,$D85))&gt;0,AR$6&amp;" ("&amp;TEXT(COUNTIF('MS-Sang'!AL$6:AL$35,$D85)+COUNTIF('MS-Chieu'!AL$6:AL$35,$D85),"0")&amp;"), ","")</f>
        <v/>
      </c>
      <c r="AS85" s="247" t="str">
        <f>IF((COUNTIF('MS-Sang'!AM$6:AM$35,$D85)+COUNTIF('MS-Chieu'!AM$6:AM$35,$D85))&gt;0,AS$6&amp;" ("&amp;TEXT(COUNTIF('MS-Sang'!AM$6:AM$35,$D85)+COUNTIF('MS-Chieu'!AM$6:AM$35,$D85),"0")&amp;"), ","")</f>
        <v/>
      </c>
    </row>
    <row r="86" spans="1:45" s="231" customFormat="1" ht="18.75" x14ac:dyDescent="0.2">
      <c r="A86" s="249">
        <f t="shared" si="3"/>
        <v>79</v>
      </c>
      <c r="B86" s="250" t="str">
        <f>'MS1'!L80</f>
        <v>Phan Đức Thịnh</v>
      </c>
      <c r="C86" s="250" t="str">
        <f>'MS1'!E80</f>
        <v>QP</v>
      </c>
      <c r="D86" s="251" t="str">
        <f>'MS1'!B80</f>
        <v>Y1</v>
      </c>
      <c r="E86" s="246" t="str">
        <f>'MS1'!N80</f>
        <v/>
      </c>
      <c r="F86" s="247" t="str">
        <f t="shared" si="4"/>
        <v/>
      </c>
      <c r="G86" s="248">
        <f>COUNTIF('MS-Sang'!$C$6:$AI$35,PCGD!$D86)+COUNTIF('MS-Chieu'!$C$6:$AI$35,PCGD!$D86)</f>
        <v>0</v>
      </c>
      <c r="H86" s="247" t="str">
        <f t="shared" si="5"/>
        <v/>
      </c>
      <c r="I86" s="247" t="str">
        <f>IF((COUNTIF('MS-Sang'!C$6:C$35,$D86)+COUNTIF('MS-Chieu'!C$6:C$35,$D86))&gt;0,I$6&amp;" ("&amp;TEXT(COUNTIF('MS-Sang'!C$6:C$35,$D86)+COUNTIF('MS-Chieu'!C$6:C$35,$D86),"0")&amp;"), ","")</f>
        <v/>
      </c>
      <c r="J86" s="247" t="str">
        <f>IF((COUNTIF('MS-Sang'!D$6:D$35,$D86)+COUNTIF('MS-Chieu'!D$6:D$35,$D86))&gt;0,J$6&amp;" ("&amp;TEXT(COUNTIF('MS-Sang'!D$6:D$35,$D86)+COUNTIF('MS-Chieu'!D$6:D$35,$D86),"0")&amp;"), ","")</f>
        <v/>
      </c>
      <c r="K86" s="247" t="str">
        <f>IF((COUNTIF('MS-Sang'!E$6:E$35,$D86)+COUNTIF('MS-Chieu'!E$6:E$35,$D86))&gt;0,K$6&amp;" ("&amp;TEXT(COUNTIF('MS-Sang'!E$6:E$35,$D86)+COUNTIF('MS-Chieu'!E$6:E$35,$D86),"0")&amp;"), ","")</f>
        <v/>
      </c>
      <c r="L86" s="247" t="str">
        <f>IF((COUNTIF('MS-Sang'!F$6:F$35,$D86)+COUNTIF('MS-Chieu'!F$6:F$35,$D86))&gt;0,L$6&amp;" ("&amp;TEXT(COUNTIF('MS-Sang'!F$6:F$35,$D86)+COUNTIF('MS-Chieu'!F$6:F$35,$D86),"0")&amp;"), ","")</f>
        <v/>
      </c>
      <c r="M86" s="247" t="str">
        <f>IF((COUNTIF('MS-Sang'!G$6:G$35,$D86)+COUNTIF('MS-Chieu'!G$6:G$35,$D86))&gt;0,M$6&amp;" ("&amp;TEXT(COUNTIF('MS-Sang'!G$6:G$35,$D86)+COUNTIF('MS-Chieu'!G$6:G$35,$D86),"0")&amp;"), ","")</f>
        <v/>
      </c>
      <c r="N86" s="247" t="str">
        <f>IF((COUNTIF('MS-Sang'!H$6:H$35,$D86)+COUNTIF('MS-Chieu'!H$6:H$35,$D86))&gt;0,N$6&amp;" ("&amp;TEXT(COUNTIF('MS-Sang'!H$6:H$35,$D86)+COUNTIF('MS-Chieu'!H$6:H$35,$D86),"0")&amp;"), ","")</f>
        <v/>
      </c>
      <c r="O86" s="247" t="str">
        <f>IF((COUNTIF('MS-Sang'!I$6:I$35,$D86)+COUNTIF('MS-Chieu'!I$6:I$35,$D86))&gt;0,O$6&amp;" ("&amp;TEXT(COUNTIF('MS-Sang'!I$6:I$35,$D86)+COUNTIF('MS-Chieu'!I$6:I$35,$D86),"0")&amp;"), ","")</f>
        <v/>
      </c>
      <c r="P86" s="247" t="str">
        <f>IF((COUNTIF('MS-Sang'!J$6:J$35,$D86)+COUNTIF('MS-Chieu'!J$6:J$35,$D86))&gt;0,P$6&amp;" ("&amp;TEXT(COUNTIF('MS-Sang'!J$6:J$35,$D86)+COUNTIF('MS-Chieu'!J$6:J$35,$D86),"0")&amp;"), ","")</f>
        <v/>
      </c>
      <c r="Q86" s="247" t="str">
        <f>IF((COUNTIF('MS-Sang'!K$6:K$35,$D86)+COUNTIF('MS-Chieu'!K$6:K$35,$D86))&gt;0,Q$6&amp;" ("&amp;TEXT(COUNTIF('MS-Sang'!K$6:K$35,$D86)+COUNTIF('MS-Chieu'!K$6:K$35,$D86),"0")&amp;"), ","")</f>
        <v/>
      </c>
      <c r="R86" s="247" t="str">
        <f>IF((COUNTIF('MS-Sang'!L$6:L$35,$D86)+COUNTIF('MS-Chieu'!L$6:L$35,$D86))&gt;0,R$6&amp;" ("&amp;TEXT(COUNTIF('MS-Sang'!L$6:L$35,$D86)+COUNTIF('MS-Chieu'!L$6:L$35,$D86),"0")&amp;"), ","")</f>
        <v/>
      </c>
      <c r="S86" s="247" t="str">
        <f>IF((COUNTIF('MS-Sang'!M$6:M$35,$D86)+COUNTIF('MS-Chieu'!M$6:M$35,$D86))&gt;0,S$6&amp;" ("&amp;TEXT(COUNTIF('MS-Sang'!M$6:M$35,$D86)+COUNTIF('MS-Chieu'!M$6:M$35,$D86),"0")&amp;"), ","")</f>
        <v/>
      </c>
      <c r="T86" s="247" t="str">
        <f>IF((COUNTIF('MS-Sang'!N$6:N$35,$D86)+COUNTIF('MS-Chieu'!N$6:N$35,$D86))&gt;0,T$6&amp;" ("&amp;TEXT(COUNTIF('MS-Sang'!N$6:N$35,$D86)+COUNTIF('MS-Chieu'!N$6:N$35,$D86),"0")&amp;"), ","")</f>
        <v/>
      </c>
      <c r="U86" s="247" t="str">
        <f>IF((COUNTIF('MS-Sang'!O$6:O$35,$D86)+COUNTIF('MS-Chieu'!O$6:O$35,$D86))&gt;0,U$6&amp;" ("&amp;TEXT(COUNTIF('MS-Sang'!O$6:O$35,$D86)+COUNTIF('MS-Chieu'!O$6:O$35,$D86),"0")&amp;"), ","")</f>
        <v/>
      </c>
      <c r="V86" s="247" t="str">
        <f>IF((COUNTIF('MS-Sang'!P$6:P$35,$D86)+COUNTIF('MS-Chieu'!P$6:P$35,$D86))&gt;0,V$6&amp;" ("&amp;TEXT(COUNTIF('MS-Sang'!P$6:P$35,$D86)+COUNTIF('MS-Chieu'!P$6:P$35,$D86),"0")&amp;"), ","")</f>
        <v/>
      </c>
      <c r="W86" s="247" t="str">
        <f>IF((COUNTIF('MS-Sang'!Q$6:Q$35,$D86)+COUNTIF('MS-Chieu'!Q$6:Q$35,$D86))&gt;0,W$6&amp;" ("&amp;TEXT(COUNTIF('MS-Sang'!Q$6:Q$35,$D86)+COUNTIF('MS-Chieu'!Q$6:Q$35,$D86),"0")&amp;"), ","")</f>
        <v/>
      </c>
      <c r="X86" s="247" t="str">
        <f>IF((COUNTIF('MS-Sang'!R$6:R$35,$D86)+COUNTIF('MS-Chieu'!R$6:R$35,$D86))&gt;0,X$6&amp;" ("&amp;TEXT(COUNTIF('MS-Sang'!R$6:R$35,$D86)+COUNTIF('MS-Chieu'!R$6:R$35,$D86),"0")&amp;"), ","")</f>
        <v/>
      </c>
      <c r="Y86" s="247" t="str">
        <f>IF((COUNTIF('MS-Sang'!S$6:S$35,$D86)+COUNTIF('MS-Chieu'!S$6:S$35,$D86))&gt;0,Y$6&amp;" ("&amp;TEXT(COUNTIF('MS-Sang'!S$6:S$35,$D86)+COUNTIF('MS-Chieu'!S$6:S$35,$D86),"0")&amp;"), ","")</f>
        <v/>
      </c>
      <c r="Z86" s="247" t="str">
        <f>IF((COUNTIF('MS-Sang'!T$6:T$35,$D86)+COUNTIF('MS-Chieu'!T$6:T$35,$D86))&gt;0,Z$6&amp;" ("&amp;TEXT(COUNTIF('MS-Sang'!T$6:T$35,$D86)+COUNTIF('MS-Chieu'!T$6:T$35,$D86),"0")&amp;"), ","")</f>
        <v/>
      </c>
      <c r="AA86" s="247" t="str">
        <f>IF((COUNTIF('MS-Sang'!U$6:U$35,$D86)+COUNTIF('MS-Chieu'!U$6:U$35,$D86))&gt;0,AA$6&amp;" ("&amp;TEXT(COUNTIF('MS-Sang'!U$6:U$35,$D86)+COUNTIF('MS-Chieu'!U$6:U$35,$D86),"0")&amp;"), ","")</f>
        <v/>
      </c>
      <c r="AB86" s="247" t="str">
        <f>IF((COUNTIF('MS-Sang'!V$6:V$35,$D86)+COUNTIF('MS-Chieu'!V$6:V$35,$D86))&gt;0,AB$6&amp;" ("&amp;TEXT(COUNTIF('MS-Sang'!V$6:V$35,$D86)+COUNTIF('MS-Chieu'!V$6:V$35,$D86),"0")&amp;"), ","")</f>
        <v/>
      </c>
      <c r="AC86" s="247" t="str">
        <f>IF((COUNTIF('MS-Sang'!W$6:W$35,$D86)+COUNTIF('MS-Chieu'!W$6:W$35,$D86))&gt;0,AC$6&amp;" ("&amp;TEXT(COUNTIF('MS-Sang'!W$6:W$35,$D86)+COUNTIF('MS-Chieu'!W$6:W$35,$D86),"0")&amp;"), ","")</f>
        <v/>
      </c>
      <c r="AD86" s="247" t="str">
        <f>IF((COUNTIF('MS-Sang'!X$6:X$35,$D86)+COUNTIF('MS-Chieu'!X$6:X$35,$D86))&gt;0,AD$6&amp;" ("&amp;TEXT(COUNTIF('MS-Sang'!X$6:X$35,$D86)+COUNTIF('MS-Chieu'!X$6:X$35,$D86),"0")&amp;"), ","")</f>
        <v/>
      </c>
      <c r="AE86" s="247" t="str">
        <f>IF((COUNTIF('MS-Sang'!Y$6:Y$35,$D86)+COUNTIF('MS-Chieu'!Y$6:Y$35,$D86))&gt;0,AE$6&amp;" ("&amp;TEXT(COUNTIF('MS-Sang'!Y$6:Y$35,$D86)+COUNTIF('MS-Chieu'!Y$6:Y$35,$D86),"0")&amp;"), ","")</f>
        <v/>
      </c>
      <c r="AF86" s="247" t="str">
        <f>IF((COUNTIF('MS-Sang'!Z$6:Z$35,$D86)+COUNTIF('MS-Chieu'!Z$6:Z$35,$D86))&gt;0,AF$6&amp;" ("&amp;TEXT(COUNTIF('MS-Sang'!Z$6:Z$35,$D86)+COUNTIF('MS-Chieu'!Z$6:Z$35,$D86),"0")&amp;"), ","")</f>
        <v/>
      </c>
      <c r="AG86" s="247" t="str">
        <f>IF((COUNTIF('MS-Sang'!AA$6:AA$35,$D86)+COUNTIF('MS-Chieu'!AA$6:AA$35,$D86))&gt;0,AG$6&amp;" ("&amp;TEXT(COUNTIF('MS-Sang'!AA$6:AA$35,$D86)+COUNTIF('MS-Chieu'!AA$6:AA$35,$D86),"0")&amp;"), ","")</f>
        <v/>
      </c>
      <c r="AH86" s="247" t="str">
        <f>IF((COUNTIF('MS-Sang'!AB$6:AB$35,$D86)+COUNTIF('MS-Chieu'!AB$6:AB$35,$D86))&gt;0,AH$6&amp;" ("&amp;TEXT(COUNTIF('MS-Sang'!AB$6:AB$35,$D86)+COUNTIF('MS-Chieu'!AB$6:AB$35,$D86),"0")&amp;"), ","")</f>
        <v/>
      </c>
      <c r="AI86" s="247" t="str">
        <f>IF((COUNTIF('MS-Sang'!AC$6:AC$35,$D86)+COUNTIF('MS-Chieu'!AC$6:AC$35,$D86))&gt;0,AI$6&amp;" ("&amp;TEXT(COUNTIF('MS-Sang'!AC$6:AC$35,$D86)+COUNTIF('MS-Chieu'!AC$6:AC$35,$D86),"0")&amp;"), ","")</f>
        <v/>
      </c>
      <c r="AJ86" s="247" t="str">
        <f>IF((COUNTIF('MS-Sang'!AD$6:AD$35,$D86)+COUNTIF('MS-Chieu'!AD$6:AD$35,$D86))&gt;0,AJ$6&amp;" ("&amp;TEXT(COUNTIF('MS-Sang'!AD$6:AD$35,$D86)+COUNTIF('MS-Chieu'!AD$6:AD$35,$D86),"0")&amp;"), ","")</f>
        <v/>
      </c>
      <c r="AK86" s="247" t="str">
        <f>IF((COUNTIF('MS-Sang'!AE$6:AE$35,$D86)+COUNTIF('MS-Chieu'!AE$6:AE$35,$D86))&gt;0,AK$6&amp;" ("&amp;TEXT(COUNTIF('MS-Sang'!AE$6:AE$35,$D86)+COUNTIF('MS-Chieu'!AE$6:AE$35,$D86),"0")&amp;"), ","")</f>
        <v/>
      </c>
      <c r="AL86" s="247" t="str">
        <f>IF((COUNTIF('MS-Sang'!AF$6:AF$35,$D86)+COUNTIF('MS-Chieu'!AF$6:AF$35,$D86))&gt;0,AL$6&amp;" ("&amp;TEXT(COUNTIF('MS-Sang'!AF$6:AF$35,$D86)+COUNTIF('MS-Chieu'!AF$6:AF$35,$D86),"0")&amp;"), ","")</f>
        <v/>
      </c>
      <c r="AM86" s="247" t="str">
        <f>IF((COUNTIF('MS-Sang'!AG$6:AG$35,$D86)+COUNTIF('MS-Chieu'!AG$6:AG$35,$D86))&gt;0,AM$6&amp;" ("&amp;TEXT(COUNTIF('MS-Sang'!AG$6:AG$35,$D86)+COUNTIF('MS-Chieu'!AG$6:AG$35,$D86),"0")&amp;"), ","")</f>
        <v/>
      </c>
      <c r="AN86" s="247" t="str">
        <f>IF((COUNTIF('MS-Sang'!AH$6:AH$35,$D86)+COUNTIF('MS-Chieu'!AH$6:AH$35,$D86))&gt;0,AN$6&amp;" ("&amp;TEXT(COUNTIF('MS-Sang'!AH$6:AH$35,$D86)+COUNTIF('MS-Chieu'!AH$6:AH$35,$D86),"0")&amp;"), ","")</f>
        <v/>
      </c>
      <c r="AO86" s="247" t="str">
        <f>IF((COUNTIF('MS-Sang'!AI$6:AI$35,$D86)+COUNTIF('MS-Chieu'!AI$6:AI$35,$D86))&gt;0,AO$6&amp;" ("&amp;TEXT(COUNTIF('MS-Sang'!AI$6:AI$35,$D86)+COUNTIF('MS-Chieu'!AI$6:AI$35,$D86),"0")&amp;"), ","")</f>
        <v/>
      </c>
      <c r="AP86" s="247" t="str">
        <f>IF((COUNTIF('MS-Sang'!AJ$6:AJ$35,$D86)+COUNTIF('MS-Chieu'!AJ$6:AJ$35,$D86))&gt;0,AP$6&amp;" ("&amp;TEXT(COUNTIF('MS-Sang'!AJ$6:AJ$35,$D86)+COUNTIF('MS-Chieu'!AJ$6:AJ$35,$D86),"0")&amp;"), ","")</f>
        <v/>
      </c>
      <c r="AQ86" s="247" t="str">
        <f>IF((COUNTIF('MS-Sang'!AK$6:AK$35,$D86)+COUNTIF('MS-Chieu'!AK$6:AK$35,$D86))&gt;0,AQ$6&amp;" ("&amp;TEXT(COUNTIF('MS-Sang'!AK$6:AK$35,$D86)+COUNTIF('MS-Chieu'!AK$6:AK$35,$D86),"0")&amp;"), ","")</f>
        <v/>
      </c>
      <c r="AR86" s="247" t="str">
        <f>IF((COUNTIF('MS-Sang'!AL$6:AL$35,$D86)+COUNTIF('MS-Chieu'!AL$6:AL$35,$D86))&gt;0,AR$6&amp;" ("&amp;TEXT(COUNTIF('MS-Sang'!AL$6:AL$35,$D86)+COUNTIF('MS-Chieu'!AL$6:AL$35,$D86),"0")&amp;"), ","")</f>
        <v/>
      </c>
      <c r="AS86" s="247" t="str">
        <f>IF((COUNTIF('MS-Sang'!AM$6:AM$35,$D86)+COUNTIF('MS-Chieu'!AM$6:AM$35,$D86))&gt;0,AS$6&amp;" ("&amp;TEXT(COUNTIF('MS-Sang'!AM$6:AM$35,$D86)+COUNTIF('MS-Chieu'!AM$6:AM$35,$D86),"0")&amp;"), ","")</f>
        <v/>
      </c>
    </row>
    <row r="87" spans="1:45" ht="18.75" x14ac:dyDescent="0.2">
      <c r="A87" s="249">
        <f t="shared" si="3"/>
        <v>80</v>
      </c>
      <c r="B87" s="250" t="str">
        <f>'MS1'!L81</f>
        <v>Phạm Văn Tuấn</v>
      </c>
      <c r="C87" s="250" t="str">
        <f>'MS1'!E81</f>
        <v>QP</v>
      </c>
      <c r="D87" s="251" t="str">
        <f>'MS1'!B81</f>
        <v>Y2</v>
      </c>
      <c r="E87" s="246" t="str">
        <f>'MS1'!N81</f>
        <v/>
      </c>
      <c r="F87" s="247" t="str">
        <f t="shared" si="4"/>
        <v/>
      </c>
      <c r="G87" s="248">
        <f>COUNTIF('MS-Sang'!$C$6:$AI$35,PCGD!$D$8)+COUNTIF('MS-Chieu'!$C$6:$AI$35,PCGD!$D87)</f>
        <v>12</v>
      </c>
      <c r="H87" s="247" t="str">
        <f t="shared" si="5"/>
        <v/>
      </c>
      <c r="I87" s="247" t="str">
        <f>IF((COUNTIF('MS-Sang'!C$6:C$35,$D87)+COUNTIF('MS-Chieu'!C$6:C$35,$D87))&gt;0,I$6&amp;" ("&amp;TEXT(COUNTIF('MS-Sang'!C$6:C$35,$D87)+COUNTIF('MS-Chieu'!C$6:C$35,$D87),"0")&amp;"), ","")</f>
        <v/>
      </c>
      <c r="J87" s="247" t="str">
        <f>IF((COUNTIF('MS-Sang'!D$6:D$35,$D87)+COUNTIF('MS-Chieu'!D$6:D$35,$D87))&gt;0,J$6&amp;" ("&amp;TEXT(COUNTIF('MS-Sang'!D$6:D$35,$D87)+COUNTIF('MS-Chieu'!D$6:D$35,$D87),"0")&amp;"), ","")</f>
        <v/>
      </c>
      <c r="K87" s="247" t="str">
        <f>IF((COUNTIF('MS-Sang'!E$6:E$35,$D87)+COUNTIF('MS-Chieu'!E$6:E$35,$D87))&gt;0,K$6&amp;" ("&amp;TEXT(COUNTIF('MS-Sang'!E$6:E$35,$D87)+COUNTIF('MS-Chieu'!E$6:E$35,$D87),"0")&amp;"), ","")</f>
        <v/>
      </c>
      <c r="L87" s="247" t="str">
        <f>IF((COUNTIF('MS-Sang'!F$6:F$35,$D87)+COUNTIF('MS-Chieu'!F$6:F$35,$D87))&gt;0,L$6&amp;" ("&amp;TEXT(COUNTIF('MS-Sang'!F$6:F$35,$D87)+COUNTIF('MS-Chieu'!F$6:F$35,$D87),"0")&amp;"), ","")</f>
        <v/>
      </c>
      <c r="M87" s="247" t="str">
        <f>IF((COUNTIF('MS-Sang'!G$6:G$35,$D87)+COUNTIF('MS-Chieu'!G$6:G$35,$D87))&gt;0,M$6&amp;" ("&amp;TEXT(COUNTIF('MS-Sang'!G$6:G$35,$D87)+COUNTIF('MS-Chieu'!G$6:G$35,$D87),"0")&amp;"), ","")</f>
        <v/>
      </c>
      <c r="N87" s="247" t="str">
        <f>IF((COUNTIF('MS-Sang'!H$6:H$35,$D87)+COUNTIF('MS-Chieu'!H$6:H$35,$D87))&gt;0,N$6&amp;" ("&amp;TEXT(COUNTIF('MS-Sang'!H$6:H$35,$D87)+COUNTIF('MS-Chieu'!H$6:H$35,$D87),"0")&amp;"), ","")</f>
        <v/>
      </c>
      <c r="O87" s="247" t="str">
        <f>IF((COUNTIF('MS-Sang'!I$6:I$35,$D87)+COUNTIF('MS-Chieu'!I$6:I$35,$D87))&gt;0,O$6&amp;" ("&amp;TEXT(COUNTIF('MS-Sang'!I$6:I$35,$D87)+COUNTIF('MS-Chieu'!I$6:I$35,$D87),"0")&amp;"), ","")</f>
        <v/>
      </c>
      <c r="P87" s="247" t="str">
        <f>IF((COUNTIF('MS-Sang'!J$6:J$35,$D87)+COUNTIF('MS-Chieu'!J$6:J$35,$D87))&gt;0,P$6&amp;" ("&amp;TEXT(COUNTIF('MS-Sang'!J$6:J$35,$D87)+COUNTIF('MS-Chieu'!J$6:J$35,$D87),"0")&amp;"), ","")</f>
        <v/>
      </c>
      <c r="Q87" s="247" t="str">
        <f>IF((COUNTIF('MS-Sang'!K$6:K$35,$D87)+COUNTIF('MS-Chieu'!K$6:K$35,$D87))&gt;0,Q$6&amp;" ("&amp;TEXT(COUNTIF('MS-Sang'!K$6:K$35,$D87)+COUNTIF('MS-Chieu'!K$6:K$35,$D87),"0")&amp;"), ","")</f>
        <v/>
      </c>
      <c r="R87" s="247" t="str">
        <f>IF((COUNTIF('MS-Sang'!L$6:L$35,$D87)+COUNTIF('MS-Chieu'!L$6:L$35,$D87))&gt;0,R$6&amp;" ("&amp;TEXT(COUNTIF('MS-Sang'!L$6:L$35,$D87)+COUNTIF('MS-Chieu'!L$6:L$35,$D87),"0")&amp;"), ","")</f>
        <v/>
      </c>
      <c r="S87" s="247" t="str">
        <f>IF((COUNTIF('MS-Sang'!M$6:M$35,$D87)+COUNTIF('MS-Chieu'!M$6:M$35,$D87))&gt;0,S$6&amp;" ("&amp;TEXT(COUNTIF('MS-Sang'!M$6:M$35,$D87)+COUNTIF('MS-Chieu'!M$6:M$35,$D87),"0")&amp;"), ","")</f>
        <v/>
      </c>
      <c r="T87" s="247" t="str">
        <f>IF((COUNTIF('MS-Sang'!N$6:N$35,$D87)+COUNTIF('MS-Chieu'!N$6:N$35,$D87))&gt;0,T$6&amp;" ("&amp;TEXT(COUNTIF('MS-Sang'!N$6:N$35,$D87)+COUNTIF('MS-Chieu'!N$6:N$35,$D87),"0")&amp;"), ","")</f>
        <v/>
      </c>
      <c r="U87" s="247" t="str">
        <f>IF((COUNTIF('MS-Sang'!O$6:O$35,$D87)+COUNTIF('MS-Chieu'!O$6:O$35,$D87))&gt;0,U$6&amp;" ("&amp;TEXT(COUNTIF('MS-Sang'!O$6:O$35,$D87)+COUNTIF('MS-Chieu'!O$6:O$35,$D87),"0")&amp;"), ","")</f>
        <v/>
      </c>
      <c r="V87" s="247" t="str">
        <f>IF((COUNTIF('MS-Sang'!P$6:P$35,$D87)+COUNTIF('MS-Chieu'!P$6:P$35,$D87))&gt;0,V$6&amp;" ("&amp;TEXT(COUNTIF('MS-Sang'!P$6:P$35,$D87)+COUNTIF('MS-Chieu'!P$6:P$35,$D87),"0")&amp;"), ","")</f>
        <v/>
      </c>
      <c r="W87" s="247" t="str">
        <f>IF((COUNTIF('MS-Sang'!Q$6:Q$35,$D87)+COUNTIF('MS-Chieu'!Q$6:Q$35,$D87))&gt;0,W$6&amp;" ("&amp;TEXT(COUNTIF('MS-Sang'!Q$6:Q$35,$D87)+COUNTIF('MS-Chieu'!Q$6:Q$35,$D87),"0")&amp;"), ","")</f>
        <v/>
      </c>
      <c r="X87" s="247" t="str">
        <f>IF((COUNTIF('MS-Sang'!R$6:R$35,$D87)+COUNTIF('MS-Chieu'!R$6:R$35,$D87))&gt;0,X$6&amp;" ("&amp;TEXT(COUNTIF('MS-Sang'!R$6:R$35,$D87)+COUNTIF('MS-Chieu'!R$6:R$35,$D87),"0")&amp;"), ","")</f>
        <v/>
      </c>
      <c r="Y87" s="247" t="str">
        <f>IF((COUNTIF('MS-Sang'!S$6:S$35,$D87)+COUNTIF('MS-Chieu'!S$6:S$35,$D87))&gt;0,Y$6&amp;" ("&amp;TEXT(COUNTIF('MS-Sang'!S$6:S$35,$D87)+COUNTIF('MS-Chieu'!S$6:S$35,$D87),"0")&amp;"), ","")</f>
        <v/>
      </c>
      <c r="Z87" s="247" t="str">
        <f>IF((COUNTIF('MS-Sang'!T$6:T$35,$D87)+COUNTIF('MS-Chieu'!T$6:T$35,$D87))&gt;0,Z$6&amp;" ("&amp;TEXT(COUNTIF('MS-Sang'!T$6:T$35,$D87)+COUNTIF('MS-Chieu'!T$6:T$35,$D87),"0")&amp;"), ","")</f>
        <v/>
      </c>
      <c r="AA87" s="247" t="str">
        <f>IF((COUNTIF('MS-Sang'!U$6:U$35,$D87)+COUNTIF('MS-Chieu'!U$6:U$35,$D87))&gt;0,AA$6&amp;" ("&amp;TEXT(COUNTIF('MS-Sang'!U$6:U$35,$D87)+COUNTIF('MS-Chieu'!U$6:U$35,$D87),"0")&amp;"), ","")</f>
        <v/>
      </c>
      <c r="AB87" s="247" t="str">
        <f>IF((COUNTIF('MS-Sang'!V$6:V$35,$D87)+COUNTIF('MS-Chieu'!V$6:V$35,$D87))&gt;0,AB$6&amp;" ("&amp;TEXT(COUNTIF('MS-Sang'!V$6:V$35,$D87)+COUNTIF('MS-Chieu'!V$6:V$35,$D87),"0")&amp;"), ","")</f>
        <v/>
      </c>
      <c r="AC87" s="247" t="str">
        <f>IF((COUNTIF('MS-Sang'!W$6:W$35,$D87)+COUNTIF('MS-Chieu'!W$6:W$35,$D87))&gt;0,AC$6&amp;" ("&amp;TEXT(COUNTIF('MS-Sang'!W$6:W$35,$D87)+COUNTIF('MS-Chieu'!W$6:W$35,$D87),"0")&amp;"), ","")</f>
        <v/>
      </c>
      <c r="AD87" s="247" t="str">
        <f>IF((COUNTIF('MS-Sang'!X$6:X$35,$D87)+COUNTIF('MS-Chieu'!X$6:X$35,$D87))&gt;0,AD$6&amp;" ("&amp;TEXT(COUNTIF('MS-Sang'!X$6:X$35,$D87)+COUNTIF('MS-Chieu'!X$6:X$35,$D87),"0")&amp;"), ","")</f>
        <v/>
      </c>
      <c r="AE87" s="247" t="str">
        <f>IF((COUNTIF('MS-Sang'!Y$6:Y$35,$D87)+COUNTIF('MS-Chieu'!Y$6:Y$35,$D87))&gt;0,AE$6&amp;" ("&amp;TEXT(COUNTIF('MS-Sang'!Y$6:Y$35,$D87)+COUNTIF('MS-Chieu'!Y$6:Y$35,$D87),"0")&amp;"), ","")</f>
        <v/>
      </c>
      <c r="AF87" s="247" t="str">
        <f>IF((COUNTIF('MS-Sang'!Z$6:Z$35,$D87)+COUNTIF('MS-Chieu'!Z$6:Z$35,$D87))&gt;0,AF$6&amp;" ("&amp;TEXT(COUNTIF('MS-Sang'!Z$6:Z$35,$D87)+COUNTIF('MS-Chieu'!Z$6:Z$35,$D87),"0")&amp;"), ","")</f>
        <v/>
      </c>
      <c r="AG87" s="247" t="str">
        <f>IF((COUNTIF('MS-Sang'!AA$6:AA$35,$D87)+COUNTIF('MS-Chieu'!AA$6:AA$35,$D87))&gt;0,AG$6&amp;" ("&amp;TEXT(COUNTIF('MS-Sang'!AA$6:AA$35,$D87)+COUNTIF('MS-Chieu'!AA$6:AA$35,$D87),"0")&amp;"), ","")</f>
        <v/>
      </c>
      <c r="AH87" s="247" t="str">
        <f>IF((COUNTIF('MS-Sang'!AB$6:AB$35,$D87)+COUNTIF('MS-Chieu'!AB$6:AB$35,$D87))&gt;0,AH$6&amp;" ("&amp;TEXT(COUNTIF('MS-Sang'!AB$6:AB$35,$D87)+COUNTIF('MS-Chieu'!AB$6:AB$35,$D87),"0")&amp;"), ","")</f>
        <v/>
      </c>
      <c r="AI87" s="247" t="str">
        <f>IF((COUNTIF('MS-Sang'!AC$6:AC$35,$D87)+COUNTIF('MS-Chieu'!AC$6:AC$35,$D87))&gt;0,AI$6&amp;" ("&amp;TEXT(COUNTIF('MS-Sang'!AC$6:AC$35,$D87)+COUNTIF('MS-Chieu'!AC$6:AC$35,$D87),"0")&amp;"), ","")</f>
        <v/>
      </c>
      <c r="AJ87" s="247" t="str">
        <f>IF((COUNTIF('MS-Sang'!AD$6:AD$35,$D87)+COUNTIF('MS-Chieu'!AD$6:AD$35,$D87))&gt;0,AJ$6&amp;" ("&amp;TEXT(COUNTIF('MS-Sang'!AD$6:AD$35,$D87)+COUNTIF('MS-Chieu'!AD$6:AD$35,$D87),"0")&amp;"), ","")</f>
        <v/>
      </c>
      <c r="AK87" s="247" t="str">
        <f>IF((COUNTIF('MS-Sang'!AE$6:AE$35,$D87)+COUNTIF('MS-Chieu'!AE$6:AE$35,$D87))&gt;0,AK$6&amp;" ("&amp;TEXT(COUNTIF('MS-Sang'!AE$6:AE$35,$D87)+COUNTIF('MS-Chieu'!AE$6:AE$35,$D87),"0")&amp;"), ","")</f>
        <v/>
      </c>
      <c r="AL87" s="247" t="str">
        <f>IF((COUNTIF('MS-Sang'!AF$6:AF$35,$D87)+COUNTIF('MS-Chieu'!AF$6:AF$35,$D87))&gt;0,AL$6&amp;" ("&amp;TEXT(COUNTIF('MS-Sang'!AF$6:AF$35,$D87)+COUNTIF('MS-Chieu'!AF$6:AF$35,$D87),"0")&amp;"), ","")</f>
        <v/>
      </c>
      <c r="AM87" s="247" t="str">
        <f>IF((COUNTIF('MS-Sang'!AG$6:AG$35,$D87)+COUNTIF('MS-Chieu'!AG$6:AG$35,$D87))&gt;0,AM$6&amp;" ("&amp;TEXT(COUNTIF('MS-Sang'!AG$6:AG$35,$D87)+COUNTIF('MS-Chieu'!AG$6:AG$35,$D87),"0")&amp;"), ","")</f>
        <v/>
      </c>
      <c r="AN87" s="247" t="str">
        <f>IF((COUNTIF('MS-Sang'!AH$6:AH$35,$D87)+COUNTIF('MS-Chieu'!AH$6:AH$35,$D87))&gt;0,AN$6&amp;" ("&amp;TEXT(COUNTIF('MS-Sang'!AH$6:AH$35,$D87)+COUNTIF('MS-Chieu'!AH$6:AH$35,$D87),"0")&amp;"), ","")</f>
        <v/>
      </c>
      <c r="AO87" s="247" t="str">
        <f>IF((COUNTIF('MS-Sang'!AI$6:AI$35,$D87)+COUNTIF('MS-Chieu'!AI$6:AI$35,$D87))&gt;0,AO$6&amp;" ("&amp;TEXT(COUNTIF('MS-Sang'!AI$6:AI$35,$D87)+COUNTIF('MS-Chieu'!AI$6:AI$35,$D87),"0")&amp;"), ","")</f>
        <v/>
      </c>
      <c r="AP87" s="247" t="str">
        <f>IF((COUNTIF('MS-Sang'!AJ$6:AJ$35,$D87)+COUNTIF('MS-Chieu'!AJ$6:AJ$35,$D87))&gt;0,AP$6&amp;" ("&amp;TEXT(COUNTIF('MS-Sang'!AJ$6:AJ$35,$D87)+COUNTIF('MS-Chieu'!AJ$6:AJ$35,$D87),"0")&amp;"), ","")</f>
        <v/>
      </c>
      <c r="AQ87" s="247" t="str">
        <f>IF((COUNTIF('MS-Sang'!AK$6:AK$35,$D87)+COUNTIF('MS-Chieu'!AK$6:AK$35,$D87))&gt;0,AQ$6&amp;" ("&amp;TEXT(COUNTIF('MS-Sang'!AK$6:AK$35,$D87)+COUNTIF('MS-Chieu'!AK$6:AK$35,$D87),"0")&amp;"), ","")</f>
        <v/>
      </c>
      <c r="AR87" s="247" t="str">
        <f>IF((COUNTIF('MS-Sang'!AL$6:AL$35,$D87)+COUNTIF('MS-Chieu'!AL$6:AL$35,$D87))&gt;0,AR$6&amp;" ("&amp;TEXT(COUNTIF('MS-Sang'!AL$6:AL$35,$D87)+COUNTIF('MS-Chieu'!AL$6:AL$35,$D87),"0")&amp;"), ","")</f>
        <v/>
      </c>
      <c r="AS87" s="247" t="str">
        <f>IF((COUNTIF('MS-Sang'!AM$6:AM$35,$D87)+COUNTIF('MS-Chieu'!AM$6:AM$35,$D87))&gt;0,AS$6&amp;" ("&amp;TEXT(COUNTIF('MS-Sang'!AM$6:AM$35,$D87)+COUNTIF('MS-Chieu'!AM$6:AM$35,$D87),"0")&amp;"), ","")</f>
        <v/>
      </c>
    </row>
    <row r="88" spans="1:45" ht="18.75" x14ac:dyDescent="0.2">
      <c r="A88" s="249">
        <f t="shared" si="3"/>
        <v>81</v>
      </c>
      <c r="B88" s="250" t="str">
        <f>'MS1'!L82</f>
        <v>Nguyễn Văn Đề</v>
      </c>
      <c r="C88" s="250" t="str">
        <f>'MS1'!E82</f>
        <v>QP</v>
      </c>
      <c r="D88" s="251" t="str">
        <f>'MS1'!B82</f>
        <v>Y3</v>
      </c>
      <c r="E88" s="246" t="str">
        <f>'MS1'!N82</f>
        <v/>
      </c>
      <c r="F88" s="247" t="str">
        <f t="shared" si="4"/>
        <v/>
      </c>
      <c r="G88" s="248">
        <f>COUNTIF('MS-Sang'!$C$6:$AI$35,PCGD!$D$8)+COUNTIF('MS-Chieu'!$C$6:$AI$35,PCGD!$D88)</f>
        <v>12</v>
      </c>
      <c r="H88" s="247" t="str">
        <f t="shared" si="5"/>
        <v/>
      </c>
      <c r="I88" s="247" t="str">
        <f>IF((COUNTIF('MS-Sang'!C$6:C$35,$D88)+COUNTIF('MS-Chieu'!C$6:C$35,$D88))&gt;0,I$6&amp;" ("&amp;TEXT(COUNTIF('MS-Sang'!C$6:C$35,$D88)+COUNTIF('MS-Chieu'!C$6:C$35,$D88),"0")&amp;"), ","")</f>
        <v/>
      </c>
      <c r="J88" s="247" t="str">
        <f>IF((COUNTIF('MS-Sang'!D$6:D$35,$D88)+COUNTIF('MS-Chieu'!D$6:D$35,$D88))&gt;0,J$6&amp;" ("&amp;TEXT(COUNTIF('MS-Sang'!D$6:D$35,$D88)+COUNTIF('MS-Chieu'!D$6:D$35,$D88),"0")&amp;"), ","")</f>
        <v/>
      </c>
      <c r="K88" s="247" t="str">
        <f>IF((COUNTIF('MS-Sang'!E$6:E$35,$D88)+COUNTIF('MS-Chieu'!E$6:E$35,$D88))&gt;0,K$6&amp;" ("&amp;TEXT(COUNTIF('MS-Sang'!E$6:E$35,$D88)+COUNTIF('MS-Chieu'!E$6:E$35,$D88),"0")&amp;"), ","")</f>
        <v/>
      </c>
      <c r="L88" s="247" t="str">
        <f>IF((COUNTIF('MS-Sang'!F$6:F$35,$D88)+COUNTIF('MS-Chieu'!F$6:F$35,$D88))&gt;0,L$6&amp;" ("&amp;TEXT(COUNTIF('MS-Sang'!F$6:F$35,$D88)+COUNTIF('MS-Chieu'!F$6:F$35,$D88),"0")&amp;"), ","")</f>
        <v/>
      </c>
      <c r="M88" s="247" t="str">
        <f>IF((COUNTIF('MS-Sang'!G$6:G$35,$D88)+COUNTIF('MS-Chieu'!G$6:G$35,$D88))&gt;0,M$6&amp;" ("&amp;TEXT(COUNTIF('MS-Sang'!G$6:G$35,$D88)+COUNTIF('MS-Chieu'!G$6:G$35,$D88),"0")&amp;"), ","")</f>
        <v/>
      </c>
      <c r="N88" s="247" t="str">
        <f>IF((COUNTIF('MS-Sang'!H$6:H$35,$D88)+COUNTIF('MS-Chieu'!H$6:H$35,$D88))&gt;0,N$6&amp;" ("&amp;TEXT(COUNTIF('MS-Sang'!H$6:H$35,$D88)+COUNTIF('MS-Chieu'!H$6:H$35,$D88),"0")&amp;"), ","")</f>
        <v/>
      </c>
      <c r="O88" s="247" t="str">
        <f>IF((COUNTIF('MS-Sang'!I$6:I$35,$D88)+COUNTIF('MS-Chieu'!I$6:I$35,$D88))&gt;0,O$6&amp;" ("&amp;TEXT(COUNTIF('MS-Sang'!I$6:I$35,$D88)+COUNTIF('MS-Chieu'!I$6:I$35,$D88),"0")&amp;"), ","")</f>
        <v/>
      </c>
      <c r="P88" s="247" t="str">
        <f>IF((COUNTIF('MS-Sang'!J$6:J$35,$D88)+COUNTIF('MS-Chieu'!J$6:J$35,$D88))&gt;0,P$6&amp;" ("&amp;TEXT(COUNTIF('MS-Sang'!J$6:J$35,$D88)+COUNTIF('MS-Chieu'!J$6:J$35,$D88),"0")&amp;"), ","")</f>
        <v/>
      </c>
      <c r="Q88" s="247" t="str">
        <f>IF((COUNTIF('MS-Sang'!K$6:K$35,$D88)+COUNTIF('MS-Chieu'!K$6:K$35,$D88))&gt;0,Q$6&amp;" ("&amp;TEXT(COUNTIF('MS-Sang'!K$6:K$35,$D88)+COUNTIF('MS-Chieu'!K$6:K$35,$D88),"0")&amp;"), ","")</f>
        <v/>
      </c>
      <c r="R88" s="247" t="str">
        <f>IF((COUNTIF('MS-Sang'!L$6:L$35,$D88)+COUNTIF('MS-Chieu'!L$6:L$35,$D88))&gt;0,R$6&amp;" ("&amp;TEXT(COUNTIF('MS-Sang'!L$6:L$35,$D88)+COUNTIF('MS-Chieu'!L$6:L$35,$D88),"0")&amp;"), ","")</f>
        <v/>
      </c>
      <c r="S88" s="247" t="str">
        <f>IF((COUNTIF('MS-Sang'!M$6:M$35,$D88)+COUNTIF('MS-Chieu'!M$6:M$35,$D88))&gt;0,S$6&amp;" ("&amp;TEXT(COUNTIF('MS-Sang'!M$6:M$35,$D88)+COUNTIF('MS-Chieu'!M$6:M$35,$D88),"0")&amp;"), ","")</f>
        <v/>
      </c>
      <c r="T88" s="247" t="str">
        <f>IF((COUNTIF('MS-Sang'!N$6:N$35,$D88)+COUNTIF('MS-Chieu'!N$6:N$35,$D88))&gt;0,T$6&amp;" ("&amp;TEXT(COUNTIF('MS-Sang'!N$6:N$35,$D88)+COUNTIF('MS-Chieu'!N$6:N$35,$D88),"0")&amp;"), ","")</f>
        <v/>
      </c>
      <c r="U88" s="247" t="str">
        <f>IF((COUNTIF('MS-Sang'!O$6:O$35,$D88)+COUNTIF('MS-Chieu'!O$6:O$35,$D88))&gt;0,U$6&amp;" ("&amp;TEXT(COUNTIF('MS-Sang'!O$6:O$35,$D88)+COUNTIF('MS-Chieu'!O$6:O$35,$D88),"0")&amp;"), ","")</f>
        <v/>
      </c>
      <c r="V88" s="247" t="str">
        <f>IF((COUNTIF('MS-Sang'!P$6:P$35,$D88)+COUNTIF('MS-Chieu'!P$6:P$35,$D88))&gt;0,V$6&amp;" ("&amp;TEXT(COUNTIF('MS-Sang'!P$6:P$35,$D88)+COUNTIF('MS-Chieu'!P$6:P$35,$D88),"0")&amp;"), ","")</f>
        <v/>
      </c>
      <c r="W88" s="247" t="str">
        <f>IF((COUNTIF('MS-Sang'!Q$6:Q$35,$D88)+COUNTIF('MS-Chieu'!Q$6:Q$35,$D88))&gt;0,W$6&amp;" ("&amp;TEXT(COUNTIF('MS-Sang'!Q$6:Q$35,$D88)+COUNTIF('MS-Chieu'!Q$6:Q$35,$D88),"0")&amp;"), ","")</f>
        <v/>
      </c>
      <c r="X88" s="247" t="str">
        <f>IF((COUNTIF('MS-Sang'!R$6:R$35,$D88)+COUNTIF('MS-Chieu'!R$6:R$35,$D88))&gt;0,X$6&amp;" ("&amp;TEXT(COUNTIF('MS-Sang'!R$6:R$35,$D88)+COUNTIF('MS-Chieu'!R$6:R$35,$D88),"0")&amp;"), ","")</f>
        <v/>
      </c>
      <c r="Y88" s="247" t="str">
        <f>IF((COUNTIF('MS-Sang'!S$6:S$35,$D88)+COUNTIF('MS-Chieu'!S$6:S$35,$D88))&gt;0,Y$6&amp;" ("&amp;TEXT(COUNTIF('MS-Sang'!S$6:S$35,$D88)+COUNTIF('MS-Chieu'!S$6:S$35,$D88),"0")&amp;"), ","")</f>
        <v/>
      </c>
      <c r="Z88" s="247" t="str">
        <f>IF((COUNTIF('MS-Sang'!T$6:T$35,$D88)+COUNTIF('MS-Chieu'!T$6:T$35,$D88))&gt;0,Z$6&amp;" ("&amp;TEXT(COUNTIF('MS-Sang'!T$6:T$35,$D88)+COUNTIF('MS-Chieu'!T$6:T$35,$D88),"0")&amp;"), ","")</f>
        <v/>
      </c>
      <c r="AA88" s="247" t="str">
        <f>IF((COUNTIF('MS-Sang'!U$6:U$35,$D88)+COUNTIF('MS-Chieu'!U$6:U$35,$D88))&gt;0,AA$6&amp;" ("&amp;TEXT(COUNTIF('MS-Sang'!U$6:U$35,$D88)+COUNTIF('MS-Chieu'!U$6:U$35,$D88),"0")&amp;"), ","")</f>
        <v/>
      </c>
      <c r="AB88" s="247" t="str">
        <f>IF((COUNTIF('MS-Sang'!V$6:V$35,$D88)+COUNTIF('MS-Chieu'!V$6:V$35,$D88))&gt;0,AB$6&amp;" ("&amp;TEXT(COUNTIF('MS-Sang'!V$6:V$35,$D88)+COUNTIF('MS-Chieu'!V$6:V$35,$D88),"0")&amp;"), ","")</f>
        <v/>
      </c>
      <c r="AC88" s="247" t="str">
        <f>IF((COUNTIF('MS-Sang'!W$6:W$35,$D88)+COUNTIF('MS-Chieu'!W$6:W$35,$D88))&gt;0,AC$6&amp;" ("&amp;TEXT(COUNTIF('MS-Sang'!W$6:W$35,$D88)+COUNTIF('MS-Chieu'!W$6:W$35,$D88),"0")&amp;"), ","")</f>
        <v/>
      </c>
      <c r="AD88" s="247" t="str">
        <f>IF((COUNTIF('MS-Sang'!X$6:X$35,$D88)+COUNTIF('MS-Chieu'!X$6:X$35,$D88))&gt;0,AD$6&amp;" ("&amp;TEXT(COUNTIF('MS-Sang'!X$6:X$35,$D88)+COUNTIF('MS-Chieu'!X$6:X$35,$D88),"0")&amp;"), ","")</f>
        <v/>
      </c>
      <c r="AE88" s="247" t="str">
        <f>IF((COUNTIF('MS-Sang'!Y$6:Y$35,$D88)+COUNTIF('MS-Chieu'!Y$6:Y$35,$D88))&gt;0,AE$6&amp;" ("&amp;TEXT(COUNTIF('MS-Sang'!Y$6:Y$35,$D88)+COUNTIF('MS-Chieu'!Y$6:Y$35,$D88),"0")&amp;"), ","")</f>
        <v/>
      </c>
      <c r="AF88" s="247" t="str">
        <f>IF((COUNTIF('MS-Sang'!Z$6:Z$35,$D88)+COUNTIF('MS-Chieu'!Z$6:Z$35,$D88))&gt;0,AF$6&amp;" ("&amp;TEXT(COUNTIF('MS-Sang'!Z$6:Z$35,$D88)+COUNTIF('MS-Chieu'!Z$6:Z$35,$D88),"0")&amp;"), ","")</f>
        <v/>
      </c>
      <c r="AG88" s="247" t="str">
        <f>IF((COUNTIF('MS-Sang'!AA$6:AA$35,$D88)+COUNTIF('MS-Chieu'!AA$6:AA$35,$D88))&gt;0,AG$6&amp;" ("&amp;TEXT(COUNTIF('MS-Sang'!AA$6:AA$35,$D88)+COUNTIF('MS-Chieu'!AA$6:AA$35,$D88),"0")&amp;"), ","")</f>
        <v/>
      </c>
      <c r="AH88" s="247" t="str">
        <f>IF((COUNTIF('MS-Sang'!AB$6:AB$35,$D88)+COUNTIF('MS-Chieu'!AB$6:AB$35,$D88))&gt;0,AH$6&amp;" ("&amp;TEXT(COUNTIF('MS-Sang'!AB$6:AB$35,$D88)+COUNTIF('MS-Chieu'!AB$6:AB$35,$D88),"0")&amp;"), ","")</f>
        <v/>
      </c>
      <c r="AI88" s="247" t="str">
        <f>IF((COUNTIF('MS-Sang'!AC$6:AC$35,$D88)+COUNTIF('MS-Chieu'!AC$6:AC$35,$D88))&gt;0,AI$6&amp;" ("&amp;TEXT(COUNTIF('MS-Sang'!AC$6:AC$35,$D88)+COUNTIF('MS-Chieu'!AC$6:AC$35,$D88),"0")&amp;"), ","")</f>
        <v/>
      </c>
      <c r="AJ88" s="247" t="str">
        <f>IF((COUNTIF('MS-Sang'!AD$6:AD$35,$D88)+COUNTIF('MS-Chieu'!AD$6:AD$35,$D88))&gt;0,AJ$6&amp;" ("&amp;TEXT(COUNTIF('MS-Sang'!AD$6:AD$35,$D88)+COUNTIF('MS-Chieu'!AD$6:AD$35,$D88),"0")&amp;"), ","")</f>
        <v/>
      </c>
      <c r="AK88" s="247" t="str">
        <f>IF((COUNTIF('MS-Sang'!AE$6:AE$35,$D88)+COUNTIF('MS-Chieu'!AE$6:AE$35,$D88))&gt;0,AK$6&amp;" ("&amp;TEXT(COUNTIF('MS-Sang'!AE$6:AE$35,$D88)+COUNTIF('MS-Chieu'!AE$6:AE$35,$D88),"0")&amp;"), ","")</f>
        <v/>
      </c>
      <c r="AL88" s="247" t="str">
        <f>IF((COUNTIF('MS-Sang'!AF$6:AF$35,$D88)+COUNTIF('MS-Chieu'!AF$6:AF$35,$D88))&gt;0,AL$6&amp;" ("&amp;TEXT(COUNTIF('MS-Sang'!AF$6:AF$35,$D88)+COUNTIF('MS-Chieu'!AF$6:AF$35,$D88),"0")&amp;"), ","")</f>
        <v/>
      </c>
      <c r="AM88" s="247" t="str">
        <f>IF((COUNTIF('MS-Sang'!AG$6:AG$35,$D88)+COUNTIF('MS-Chieu'!AG$6:AG$35,$D88))&gt;0,AM$6&amp;" ("&amp;TEXT(COUNTIF('MS-Sang'!AG$6:AG$35,$D88)+COUNTIF('MS-Chieu'!AG$6:AG$35,$D88),"0")&amp;"), ","")</f>
        <v/>
      </c>
      <c r="AN88" s="247" t="str">
        <f>IF((COUNTIF('MS-Sang'!AH$6:AH$35,$D88)+COUNTIF('MS-Chieu'!AH$6:AH$35,$D88))&gt;0,AN$6&amp;" ("&amp;TEXT(COUNTIF('MS-Sang'!AH$6:AH$35,$D88)+COUNTIF('MS-Chieu'!AH$6:AH$35,$D88),"0")&amp;"), ","")</f>
        <v/>
      </c>
      <c r="AO88" s="247" t="str">
        <f>IF((COUNTIF('MS-Sang'!AI$6:AI$35,$D88)+COUNTIF('MS-Chieu'!AI$6:AI$35,$D88))&gt;0,AO$6&amp;" ("&amp;TEXT(COUNTIF('MS-Sang'!AI$6:AI$35,$D88)+COUNTIF('MS-Chieu'!AI$6:AI$35,$D88),"0")&amp;"), ","")</f>
        <v/>
      </c>
      <c r="AP88" s="247" t="str">
        <f>IF((COUNTIF('MS-Sang'!AJ$6:AJ$35,$D88)+COUNTIF('MS-Chieu'!AJ$6:AJ$35,$D88))&gt;0,AP$6&amp;" ("&amp;TEXT(COUNTIF('MS-Sang'!AJ$6:AJ$35,$D88)+COUNTIF('MS-Chieu'!AJ$6:AJ$35,$D88),"0")&amp;"), ","")</f>
        <v/>
      </c>
      <c r="AQ88" s="247" t="str">
        <f>IF((COUNTIF('MS-Sang'!AK$6:AK$35,$D88)+COUNTIF('MS-Chieu'!AK$6:AK$35,$D88))&gt;0,AQ$6&amp;" ("&amp;TEXT(COUNTIF('MS-Sang'!AK$6:AK$35,$D88)+COUNTIF('MS-Chieu'!AK$6:AK$35,$D88),"0")&amp;"), ","")</f>
        <v/>
      </c>
      <c r="AR88" s="247" t="str">
        <f>IF((COUNTIF('MS-Sang'!AL$6:AL$35,$D88)+COUNTIF('MS-Chieu'!AL$6:AL$35,$D88))&gt;0,AR$6&amp;" ("&amp;TEXT(COUNTIF('MS-Sang'!AL$6:AL$35,$D88)+COUNTIF('MS-Chieu'!AL$6:AL$35,$D88),"0")&amp;"), ","")</f>
        <v/>
      </c>
      <c r="AS88" s="247" t="str">
        <f>IF((COUNTIF('MS-Sang'!AM$6:AM$35,$D88)+COUNTIF('MS-Chieu'!AM$6:AM$35,$D88))&gt;0,AS$6&amp;" ("&amp;TEXT(COUNTIF('MS-Sang'!AM$6:AM$35,$D88)+COUNTIF('MS-Chieu'!AM$6:AM$35,$D88),"0")&amp;"), ","")</f>
        <v/>
      </c>
    </row>
    <row r="89" spans="1:45" ht="18.75" x14ac:dyDescent="0.2">
      <c r="A89" s="249">
        <f t="shared" si="3"/>
        <v>82</v>
      </c>
      <c r="B89" s="250" t="str">
        <f>'MS1'!L83</f>
        <v>Trương Thế Hiển</v>
      </c>
      <c r="C89" s="250" t="str">
        <f>'MS1'!E83</f>
        <v>QP</v>
      </c>
      <c r="D89" s="251" t="str">
        <f>'MS1'!B83</f>
        <v>Y4</v>
      </c>
      <c r="E89" s="246" t="str">
        <f>'MS1'!N83</f>
        <v/>
      </c>
      <c r="F89" s="247" t="str">
        <f t="shared" si="4"/>
        <v/>
      </c>
      <c r="G89" s="248">
        <f>COUNTIF('MS-Sang'!$C$6:$AI$35,PCGD!$D$8)+COUNTIF('MS-Chieu'!$C$6:$AI$35,PCGD!$D89)</f>
        <v>12</v>
      </c>
      <c r="H89" s="247" t="str">
        <f t="shared" si="5"/>
        <v/>
      </c>
      <c r="I89" s="247" t="str">
        <f>IF((COUNTIF('MS-Sang'!C$6:C$35,$D89)+COUNTIF('MS-Chieu'!C$6:C$35,$D89))&gt;0,I$6&amp;" ("&amp;TEXT(COUNTIF('MS-Sang'!C$6:C$35,$D89)+COUNTIF('MS-Chieu'!C$6:C$35,$D89),"0")&amp;"), ","")</f>
        <v/>
      </c>
      <c r="J89" s="247" t="str">
        <f>IF((COUNTIF('MS-Sang'!D$6:D$35,$D89)+COUNTIF('MS-Chieu'!D$6:D$35,$D89))&gt;0,J$6&amp;" ("&amp;TEXT(COUNTIF('MS-Sang'!D$6:D$35,$D89)+COUNTIF('MS-Chieu'!D$6:D$35,$D89),"0")&amp;"), ","")</f>
        <v/>
      </c>
      <c r="K89" s="247" t="str">
        <f>IF((COUNTIF('MS-Sang'!E$6:E$35,$D89)+COUNTIF('MS-Chieu'!E$6:E$35,$D89))&gt;0,K$6&amp;" ("&amp;TEXT(COUNTIF('MS-Sang'!E$6:E$35,$D89)+COUNTIF('MS-Chieu'!E$6:E$35,$D89),"0")&amp;"), ","")</f>
        <v/>
      </c>
      <c r="L89" s="247" t="str">
        <f>IF((COUNTIF('MS-Sang'!F$6:F$35,$D89)+COUNTIF('MS-Chieu'!F$6:F$35,$D89))&gt;0,L$6&amp;" ("&amp;TEXT(COUNTIF('MS-Sang'!F$6:F$35,$D89)+COUNTIF('MS-Chieu'!F$6:F$35,$D89),"0")&amp;"), ","")</f>
        <v/>
      </c>
      <c r="M89" s="247" t="str">
        <f>IF((COUNTIF('MS-Sang'!G$6:G$35,$D89)+COUNTIF('MS-Chieu'!G$6:G$35,$D89))&gt;0,M$6&amp;" ("&amp;TEXT(COUNTIF('MS-Sang'!G$6:G$35,$D89)+COUNTIF('MS-Chieu'!G$6:G$35,$D89),"0")&amp;"), ","")</f>
        <v/>
      </c>
      <c r="N89" s="247" t="str">
        <f>IF((COUNTIF('MS-Sang'!H$6:H$35,$D89)+COUNTIF('MS-Chieu'!H$6:H$35,$D89))&gt;0,N$6&amp;" ("&amp;TEXT(COUNTIF('MS-Sang'!H$6:H$35,$D89)+COUNTIF('MS-Chieu'!H$6:H$35,$D89),"0")&amp;"), ","")</f>
        <v/>
      </c>
      <c r="O89" s="247" t="str">
        <f>IF((COUNTIF('MS-Sang'!I$6:I$35,$D89)+COUNTIF('MS-Chieu'!I$6:I$35,$D89))&gt;0,O$6&amp;" ("&amp;TEXT(COUNTIF('MS-Sang'!I$6:I$35,$D89)+COUNTIF('MS-Chieu'!I$6:I$35,$D89),"0")&amp;"), ","")</f>
        <v/>
      </c>
      <c r="P89" s="247" t="str">
        <f>IF((COUNTIF('MS-Sang'!J$6:J$35,$D89)+COUNTIF('MS-Chieu'!J$6:J$35,$D89))&gt;0,P$6&amp;" ("&amp;TEXT(COUNTIF('MS-Sang'!J$6:J$35,$D89)+COUNTIF('MS-Chieu'!J$6:J$35,$D89),"0")&amp;"), ","")</f>
        <v/>
      </c>
      <c r="Q89" s="247" t="str">
        <f>IF((COUNTIF('MS-Sang'!K$6:K$35,$D89)+COUNTIF('MS-Chieu'!K$6:K$35,$D89))&gt;0,Q$6&amp;" ("&amp;TEXT(COUNTIF('MS-Sang'!K$6:K$35,$D89)+COUNTIF('MS-Chieu'!K$6:K$35,$D89),"0")&amp;"), ","")</f>
        <v/>
      </c>
      <c r="R89" s="247" t="str">
        <f>IF((COUNTIF('MS-Sang'!L$6:L$35,$D89)+COUNTIF('MS-Chieu'!L$6:L$35,$D89))&gt;0,R$6&amp;" ("&amp;TEXT(COUNTIF('MS-Sang'!L$6:L$35,$D89)+COUNTIF('MS-Chieu'!L$6:L$35,$D89),"0")&amp;"), ","")</f>
        <v/>
      </c>
      <c r="S89" s="247" t="str">
        <f>IF((COUNTIF('MS-Sang'!M$6:M$35,$D89)+COUNTIF('MS-Chieu'!M$6:M$35,$D89))&gt;0,S$6&amp;" ("&amp;TEXT(COUNTIF('MS-Sang'!M$6:M$35,$D89)+COUNTIF('MS-Chieu'!M$6:M$35,$D89),"0")&amp;"), ","")</f>
        <v/>
      </c>
      <c r="T89" s="247" t="str">
        <f>IF((COUNTIF('MS-Sang'!N$6:N$35,$D89)+COUNTIF('MS-Chieu'!N$6:N$35,$D89))&gt;0,T$6&amp;" ("&amp;TEXT(COUNTIF('MS-Sang'!N$6:N$35,$D89)+COUNTIF('MS-Chieu'!N$6:N$35,$D89),"0")&amp;"), ","")</f>
        <v/>
      </c>
      <c r="U89" s="247" t="str">
        <f>IF((COUNTIF('MS-Sang'!O$6:O$35,$D89)+COUNTIF('MS-Chieu'!O$6:O$35,$D89))&gt;0,U$6&amp;" ("&amp;TEXT(COUNTIF('MS-Sang'!O$6:O$35,$D89)+COUNTIF('MS-Chieu'!O$6:O$35,$D89),"0")&amp;"), ","")</f>
        <v/>
      </c>
      <c r="V89" s="247" t="str">
        <f>IF((COUNTIF('MS-Sang'!P$6:P$35,$D89)+COUNTIF('MS-Chieu'!P$6:P$35,$D89))&gt;0,V$6&amp;" ("&amp;TEXT(COUNTIF('MS-Sang'!P$6:P$35,$D89)+COUNTIF('MS-Chieu'!P$6:P$35,$D89),"0")&amp;"), ","")</f>
        <v/>
      </c>
      <c r="W89" s="247" t="str">
        <f>IF((COUNTIF('MS-Sang'!Q$6:Q$35,$D89)+COUNTIF('MS-Chieu'!Q$6:Q$35,$D89))&gt;0,W$6&amp;" ("&amp;TEXT(COUNTIF('MS-Sang'!Q$6:Q$35,$D89)+COUNTIF('MS-Chieu'!Q$6:Q$35,$D89),"0")&amp;"), ","")</f>
        <v/>
      </c>
      <c r="X89" s="247" t="str">
        <f>IF((COUNTIF('MS-Sang'!R$6:R$35,$D89)+COUNTIF('MS-Chieu'!R$6:R$35,$D89))&gt;0,X$6&amp;" ("&amp;TEXT(COUNTIF('MS-Sang'!R$6:R$35,$D89)+COUNTIF('MS-Chieu'!R$6:R$35,$D89),"0")&amp;"), ","")</f>
        <v/>
      </c>
      <c r="Y89" s="247" t="str">
        <f>IF((COUNTIF('MS-Sang'!S$6:S$35,$D89)+COUNTIF('MS-Chieu'!S$6:S$35,$D89))&gt;0,Y$6&amp;" ("&amp;TEXT(COUNTIF('MS-Sang'!S$6:S$35,$D89)+COUNTIF('MS-Chieu'!S$6:S$35,$D89),"0")&amp;"), ","")</f>
        <v/>
      </c>
      <c r="Z89" s="247" t="str">
        <f>IF((COUNTIF('MS-Sang'!T$6:T$35,$D89)+COUNTIF('MS-Chieu'!T$6:T$35,$D89))&gt;0,Z$6&amp;" ("&amp;TEXT(COUNTIF('MS-Sang'!T$6:T$35,$D89)+COUNTIF('MS-Chieu'!T$6:T$35,$D89),"0")&amp;"), ","")</f>
        <v/>
      </c>
      <c r="AA89" s="247" t="str">
        <f>IF((COUNTIF('MS-Sang'!U$6:U$35,$D89)+COUNTIF('MS-Chieu'!U$6:U$35,$D89))&gt;0,AA$6&amp;" ("&amp;TEXT(COUNTIF('MS-Sang'!U$6:U$35,$D89)+COUNTIF('MS-Chieu'!U$6:U$35,$D89),"0")&amp;"), ","")</f>
        <v/>
      </c>
      <c r="AB89" s="247" t="str">
        <f>IF((COUNTIF('MS-Sang'!V$6:V$35,$D89)+COUNTIF('MS-Chieu'!V$6:V$35,$D89))&gt;0,AB$6&amp;" ("&amp;TEXT(COUNTIF('MS-Sang'!V$6:V$35,$D89)+COUNTIF('MS-Chieu'!V$6:V$35,$D89),"0")&amp;"), ","")</f>
        <v/>
      </c>
      <c r="AC89" s="247" t="str">
        <f>IF((COUNTIF('MS-Sang'!W$6:W$35,$D89)+COUNTIF('MS-Chieu'!W$6:W$35,$D89))&gt;0,AC$6&amp;" ("&amp;TEXT(COUNTIF('MS-Sang'!W$6:W$35,$D89)+COUNTIF('MS-Chieu'!W$6:W$35,$D89),"0")&amp;"), ","")</f>
        <v/>
      </c>
      <c r="AD89" s="247" t="str">
        <f>IF((COUNTIF('MS-Sang'!X$6:X$35,$D89)+COUNTIF('MS-Chieu'!X$6:X$35,$D89))&gt;0,AD$6&amp;" ("&amp;TEXT(COUNTIF('MS-Sang'!X$6:X$35,$D89)+COUNTIF('MS-Chieu'!X$6:X$35,$D89),"0")&amp;"), ","")</f>
        <v/>
      </c>
      <c r="AE89" s="247" t="str">
        <f>IF((COUNTIF('MS-Sang'!Y$6:Y$35,$D89)+COUNTIF('MS-Chieu'!Y$6:Y$35,$D89))&gt;0,AE$6&amp;" ("&amp;TEXT(COUNTIF('MS-Sang'!Y$6:Y$35,$D89)+COUNTIF('MS-Chieu'!Y$6:Y$35,$D89),"0")&amp;"), ","")</f>
        <v/>
      </c>
      <c r="AF89" s="247" t="str">
        <f>IF((COUNTIF('MS-Sang'!Z$6:Z$35,$D89)+COUNTIF('MS-Chieu'!Z$6:Z$35,$D89))&gt;0,AF$6&amp;" ("&amp;TEXT(COUNTIF('MS-Sang'!Z$6:Z$35,$D89)+COUNTIF('MS-Chieu'!Z$6:Z$35,$D89),"0")&amp;"), ","")</f>
        <v/>
      </c>
      <c r="AG89" s="247" t="str">
        <f>IF((COUNTIF('MS-Sang'!AA$6:AA$35,$D89)+COUNTIF('MS-Chieu'!AA$6:AA$35,$D89))&gt;0,AG$6&amp;" ("&amp;TEXT(COUNTIF('MS-Sang'!AA$6:AA$35,$D89)+COUNTIF('MS-Chieu'!AA$6:AA$35,$D89),"0")&amp;"), ","")</f>
        <v/>
      </c>
      <c r="AH89" s="247" t="str">
        <f>IF((COUNTIF('MS-Sang'!AB$6:AB$35,$D89)+COUNTIF('MS-Chieu'!AB$6:AB$35,$D89))&gt;0,AH$6&amp;" ("&amp;TEXT(COUNTIF('MS-Sang'!AB$6:AB$35,$D89)+COUNTIF('MS-Chieu'!AB$6:AB$35,$D89),"0")&amp;"), ","")</f>
        <v/>
      </c>
      <c r="AI89" s="247" t="str">
        <f>IF((COUNTIF('MS-Sang'!AC$6:AC$35,$D89)+COUNTIF('MS-Chieu'!AC$6:AC$35,$D89))&gt;0,AI$6&amp;" ("&amp;TEXT(COUNTIF('MS-Sang'!AC$6:AC$35,$D89)+COUNTIF('MS-Chieu'!AC$6:AC$35,$D89),"0")&amp;"), ","")</f>
        <v/>
      </c>
      <c r="AJ89" s="247" t="str">
        <f>IF((COUNTIF('MS-Sang'!AD$6:AD$35,$D89)+COUNTIF('MS-Chieu'!AD$6:AD$35,$D89))&gt;0,AJ$6&amp;" ("&amp;TEXT(COUNTIF('MS-Sang'!AD$6:AD$35,$D89)+COUNTIF('MS-Chieu'!AD$6:AD$35,$D89),"0")&amp;"), ","")</f>
        <v/>
      </c>
      <c r="AK89" s="247" t="str">
        <f>IF((COUNTIF('MS-Sang'!AE$6:AE$35,$D89)+COUNTIF('MS-Chieu'!AE$6:AE$35,$D89))&gt;0,AK$6&amp;" ("&amp;TEXT(COUNTIF('MS-Sang'!AE$6:AE$35,$D89)+COUNTIF('MS-Chieu'!AE$6:AE$35,$D89),"0")&amp;"), ","")</f>
        <v/>
      </c>
      <c r="AL89" s="247" t="str">
        <f>IF((COUNTIF('MS-Sang'!AF$6:AF$35,$D89)+COUNTIF('MS-Chieu'!AF$6:AF$35,$D89))&gt;0,AL$6&amp;" ("&amp;TEXT(COUNTIF('MS-Sang'!AF$6:AF$35,$D89)+COUNTIF('MS-Chieu'!AF$6:AF$35,$D89),"0")&amp;"), ","")</f>
        <v/>
      </c>
      <c r="AM89" s="247" t="str">
        <f>IF((COUNTIF('MS-Sang'!AG$6:AG$35,$D89)+COUNTIF('MS-Chieu'!AG$6:AG$35,$D89))&gt;0,AM$6&amp;" ("&amp;TEXT(COUNTIF('MS-Sang'!AG$6:AG$35,$D89)+COUNTIF('MS-Chieu'!AG$6:AG$35,$D89),"0")&amp;"), ","")</f>
        <v/>
      </c>
      <c r="AN89" s="247" t="str">
        <f>IF((COUNTIF('MS-Sang'!AH$6:AH$35,$D89)+COUNTIF('MS-Chieu'!AH$6:AH$35,$D89))&gt;0,AN$6&amp;" ("&amp;TEXT(COUNTIF('MS-Sang'!AH$6:AH$35,$D89)+COUNTIF('MS-Chieu'!AH$6:AH$35,$D89),"0")&amp;"), ","")</f>
        <v/>
      </c>
      <c r="AO89" s="247" t="str">
        <f>IF((COUNTIF('MS-Sang'!AI$6:AI$35,$D89)+COUNTIF('MS-Chieu'!AI$6:AI$35,$D89))&gt;0,AO$6&amp;" ("&amp;TEXT(COUNTIF('MS-Sang'!AI$6:AI$35,$D89)+COUNTIF('MS-Chieu'!AI$6:AI$35,$D89),"0")&amp;"), ","")</f>
        <v/>
      </c>
      <c r="AP89" s="247" t="str">
        <f>IF((COUNTIF('MS-Sang'!AJ$6:AJ$35,$D89)+COUNTIF('MS-Chieu'!AJ$6:AJ$35,$D89))&gt;0,AP$6&amp;" ("&amp;TEXT(COUNTIF('MS-Sang'!AJ$6:AJ$35,$D89)+COUNTIF('MS-Chieu'!AJ$6:AJ$35,$D89),"0")&amp;"), ","")</f>
        <v/>
      </c>
      <c r="AQ89" s="247" t="str">
        <f>IF((COUNTIF('MS-Sang'!AK$6:AK$35,$D89)+COUNTIF('MS-Chieu'!AK$6:AK$35,$D89))&gt;0,AQ$6&amp;" ("&amp;TEXT(COUNTIF('MS-Sang'!AK$6:AK$35,$D89)+COUNTIF('MS-Chieu'!AK$6:AK$35,$D89),"0")&amp;"), ","")</f>
        <v/>
      </c>
      <c r="AR89" s="247" t="str">
        <f>IF((COUNTIF('MS-Sang'!AL$6:AL$35,$D89)+COUNTIF('MS-Chieu'!AL$6:AL$35,$D89))&gt;0,AR$6&amp;" ("&amp;TEXT(COUNTIF('MS-Sang'!AL$6:AL$35,$D89)+COUNTIF('MS-Chieu'!AL$6:AL$35,$D89),"0")&amp;"), ","")</f>
        <v/>
      </c>
      <c r="AS89" s="247" t="str">
        <f>IF((COUNTIF('MS-Sang'!AM$6:AM$35,$D89)+COUNTIF('MS-Chieu'!AM$6:AM$35,$D89))&gt;0,AS$6&amp;" ("&amp;TEXT(COUNTIF('MS-Sang'!AM$6:AM$35,$D89)+COUNTIF('MS-Chieu'!AM$6:AM$35,$D89),"0")&amp;"), ","")</f>
        <v/>
      </c>
    </row>
    <row r="90" spans="1:45" ht="18.75" x14ac:dyDescent="0.2">
      <c r="A90" s="249"/>
      <c r="B90" s="250" t="str">
        <f>'MS1'!L84</f>
        <v>Phạm Văn Quốc</v>
      </c>
      <c r="C90" s="250" t="str">
        <f>'MS1'!E84</f>
        <v>QP</v>
      </c>
      <c r="D90" s="251" t="str">
        <f>'MS1'!B84</f>
        <v>Y5</v>
      </c>
      <c r="E90" s="250"/>
      <c r="F90" s="247" t="str">
        <f t="shared" si="4"/>
        <v/>
      </c>
      <c r="G90" s="248">
        <f>COUNTIF('MS-Sang'!$C$6:$AI$35,PCGD!$D$8)+COUNTIF('MS-Chieu'!$C$6:$AI$35,PCGD!$D90)</f>
        <v>12</v>
      </c>
      <c r="H90" s="247" t="str">
        <f t="shared" si="5"/>
        <v/>
      </c>
      <c r="I90" s="247" t="str">
        <f>IF((COUNTIF('MS-Sang'!C$6:C$35,$D90)+COUNTIF('MS-Chieu'!C$6:C$35,$D90))&gt;0,I$6&amp;" ("&amp;TEXT(COUNTIF('MS-Sang'!C$6:C$35,$D90)+COUNTIF('MS-Chieu'!C$6:C$35,$D90),"0")&amp;"), ","")</f>
        <v/>
      </c>
      <c r="J90" s="247" t="str">
        <f>IF((COUNTIF('MS-Sang'!D$6:D$35,$D90)+COUNTIF('MS-Chieu'!D$6:D$35,$D90))&gt;0,J$6&amp;" ("&amp;TEXT(COUNTIF('MS-Sang'!D$6:D$35,$D90)+COUNTIF('MS-Chieu'!D$6:D$35,$D90),"0")&amp;"), ","")</f>
        <v/>
      </c>
      <c r="K90" s="247" t="str">
        <f>IF((COUNTIF('MS-Sang'!E$6:E$35,$D90)+COUNTIF('MS-Chieu'!E$6:E$35,$D90))&gt;0,K$6&amp;" ("&amp;TEXT(COUNTIF('MS-Sang'!E$6:E$35,$D90)+COUNTIF('MS-Chieu'!E$6:E$35,$D90),"0")&amp;"), ","")</f>
        <v/>
      </c>
      <c r="L90" s="247" t="str">
        <f>IF((COUNTIF('MS-Sang'!F$6:F$35,$D90)+COUNTIF('MS-Chieu'!F$6:F$35,$D90))&gt;0,L$6&amp;" ("&amp;TEXT(COUNTIF('MS-Sang'!F$6:F$35,$D90)+COUNTIF('MS-Chieu'!F$6:F$35,$D90),"0")&amp;"), ","")</f>
        <v/>
      </c>
      <c r="M90" s="247" t="str">
        <f>IF((COUNTIF('MS-Sang'!G$6:G$35,$D90)+COUNTIF('MS-Chieu'!G$6:G$35,$D90))&gt;0,M$6&amp;" ("&amp;TEXT(COUNTIF('MS-Sang'!G$6:G$35,$D90)+COUNTIF('MS-Chieu'!G$6:G$35,$D90),"0")&amp;"), ","")</f>
        <v/>
      </c>
      <c r="N90" s="247" t="str">
        <f>IF((COUNTIF('MS-Sang'!H$6:H$35,$D90)+COUNTIF('MS-Chieu'!H$6:H$35,$D90))&gt;0,N$6&amp;" ("&amp;TEXT(COUNTIF('MS-Sang'!H$6:H$35,$D90)+COUNTIF('MS-Chieu'!H$6:H$35,$D90),"0")&amp;"), ","")</f>
        <v/>
      </c>
      <c r="O90" s="247" t="str">
        <f>IF((COUNTIF('MS-Sang'!I$6:I$35,$D90)+COUNTIF('MS-Chieu'!I$6:I$35,$D90))&gt;0,O$6&amp;" ("&amp;TEXT(COUNTIF('MS-Sang'!I$6:I$35,$D90)+COUNTIF('MS-Chieu'!I$6:I$35,$D90),"0")&amp;"), ","")</f>
        <v/>
      </c>
      <c r="P90" s="247" t="str">
        <f>IF((COUNTIF('MS-Sang'!J$6:J$35,$D90)+COUNTIF('MS-Chieu'!J$6:J$35,$D90))&gt;0,P$6&amp;" ("&amp;TEXT(COUNTIF('MS-Sang'!J$6:J$35,$D90)+COUNTIF('MS-Chieu'!J$6:J$35,$D90),"0")&amp;"), ","")</f>
        <v/>
      </c>
      <c r="Q90" s="247" t="str">
        <f>IF((COUNTIF('MS-Sang'!K$6:K$35,$D90)+COUNTIF('MS-Chieu'!K$6:K$35,$D90))&gt;0,Q$6&amp;" ("&amp;TEXT(COUNTIF('MS-Sang'!K$6:K$35,$D90)+COUNTIF('MS-Chieu'!K$6:K$35,$D90),"0")&amp;"), ","")</f>
        <v/>
      </c>
      <c r="R90" s="247" t="str">
        <f>IF((COUNTIF('MS-Sang'!L$6:L$35,$D90)+COUNTIF('MS-Chieu'!L$6:L$35,$D90))&gt;0,R$6&amp;" ("&amp;TEXT(COUNTIF('MS-Sang'!L$6:L$35,$D90)+COUNTIF('MS-Chieu'!L$6:L$35,$D90),"0")&amp;"), ","")</f>
        <v/>
      </c>
      <c r="S90" s="247" t="str">
        <f>IF((COUNTIF('MS-Sang'!M$6:M$35,$D90)+COUNTIF('MS-Chieu'!M$6:M$35,$D90))&gt;0,S$6&amp;" ("&amp;TEXT(COUNTIF('MS-Sang'!M$6:M$35,$D90)+COUNTIF('MS-Chieu'!M$6:M$35,$D90),"0")&amp;"), ","")</f>
        <v/>
      </c>
      <c r="T90" s="247" t="str">
        <f>IF((COUNTIF('MS-Sang'!N$6:N$35,$D90)+COUNTIF('MS-Chieu'!N$6:N$35,$D90))&gt;0,T$6&amp;" ("&amp;TEXT(COUNTIF('MS-Sang'!N$6:N$35,$D90)+COUNTIF('MS-Chieu'!N$6:N$35,$D90),"0")&amp;"), ","")</f>
        <v/>
      </c>
      <c r="U90" s="247" t="str">
        <f>IF((COUNTIF('MS-Sang'!O$6:O$35,$D90)+COUNTIF('MS-Chieu'!O$6:O$35,$D90))&gt;0,U$6&amp;" ("&amp;TEXT(COUNTIF('MS-Sang'!O$6:O$35,$D90)+COUNTIF('MS-Chieu'!O$6:O$35,$D90),"0")&amp;"), ","")</f>
        <v/>
      </c>
      <c r="V90" s="247" t="str">
        <f>IF((COUNTIF('MS-Sang'!P$6:P$35,$D90)+COUNTIF('MS-Chieu'!P$6:P$35,$D90))&gt;0,V$6&amp;" ("&amp;TEXT(COUNTIF('MS-Sang'!P$6:P$35,$D90)+COUNTIF('MS-Chieu'!P$6:P$35,$D90),"0")&amp;"), ","")</f>
        <v/>
      </c>
      <c r="W90" s="247" t="str">
        <f>IF((COUNTIF('MS-Sang'!Q$6:Q$35,$D90)+COUNTIF('MS-Chieu'!Q$6:Q$35,$D90))&gt;0,W$6&amp;" ("&amp;TEXT(COUNTIF('MS-Sang'!Q$6:Q$35,$D90)+COUNTIF('MS-Chieu'!Q$6:Q$35,$D90),"0")&amp;"), ","")</f>
        <v/>
      </c>
      <c r="X90" s="247" t="str">
        <f>IF((COUNTIF('MS-Sang'!R$6:R$35,$D90)+COUNTIF('MS-Chieu'!R$6:R$35,$D90))&gt;0,X$6&amp;" ("&amp;TEXT(COUNTIF('MS-Sang'!R$6:R$35,$D90)+COUNTIF('MS-Chieu'!R$6:R$35,$D90),"0")&amp;"), ","")</f>
        <v/>
      </c>
      <c r="Y90" s="247" t="str">
        <f>IF((COUNTIF('MS-Sang'!S$6:S$35,$D90)+COUNTIF('MS-Chieu'!S$6:S$35,$D90))&gt;0,Y$6&amp;" ("&amp;TEXT(COUNTIF('MS-Sang'!S$6:S$35,$D90)+COUNTIF('MS-Chieu'!S$6:S$35,$D90),"0")&amp;"), ","")</f>
        <v/>
      </c>
      <c r="Z90" s="247" t="str">
        <f>IF((COUNTIF('MS-Sang'!T$6:T$35,$D90)+COUNTIF('MS-Chieu'!T$6:T$35,$D90))&gt;0,Z$6&amp;" ("&amp;TEXT(COUNTIF('MS-Sang'!T$6:T$35,$D90)+COUNTIF('MS-Chieu'!T$6:T$35,$D90),"0")&amp;"), ","")</f>
        <v/>
      </c>
      <c r="AA90" s="247" t="str">
        <f>IF((COUNTIF('MS-Sang'!U$6:U$35,$D90)+COUNTIF('MS-Chieu'!U$6:U$35,$D90))&gt;0,AA$6&amp;" ("&amp;TEXT(COUNTIF('MS-Sang'!U$6:U$35,$D90)+COUNTIF('MS-Chieu'!U$6:U$35,$D90),"0")&amp;"), ","")</f>
        <v/>
      </c>
      <c r="AB90" s="247" t="str">
        <f>IF((COUNTIF('MS-Sang'!V$6:V$35,$D90)+COUNTIF('MS-Chieu'!V$6:V$35,$D90))&gt;0,AB$6&amp;" ("&amp;TEXT(COUNTIF('MS-Sang'!V$6:V$35,$D90)+COUNTIF('MS-Chieu'!V$6:V$35,$D90),"0")&amp;"), ","")</f>
        <v/>
      </c>
      <c r="AC90" s="247" t="str">
        <f>IF((COUNTIF('MS-Sang'!W$6:W$35,$D90)+COUNTIF('MS-Chieu'!W$6:W$35,$D90))&gt;0,AC$6&amp;" ("&amp;TEXT(COUNTIF('MS-Sang'!W$6:W$35,$D90)+COUNTIF('MS-Chieu'!W$6:W$35,$D90),"0")&amp;"), ","")</f>
        <v/>
      </c>
      <c r="AD90" s="247" t="str">
        <f>IF((COUNTIF('MS-Sang'!X$6:X$35,$D90)+COUNTIF('MS-Chieu'!X$6:X$35,$D90))&gt;0,AD$6&amp;" ("&amp;TEXT(COUNTIF('MS-Sang'!X$6:X$35,$D90)+COUNTIF('MS-Chieu'!X$6:X$35,$D90),"0")&amp;"), ","")</f>
        <v/>
      </c>
      <c r="AE90" s="247" t="str">
        <f>IF((COUNTIF('MS-Sang'!Y$6:Y$35,$D90)+COUNTIF('MS-Chieu'!Y$6:Y$35,$D90))&gt;0,AE$6&amp;" ("&amp;TEXT(COUNTIF('MS-Sang'!Y$6:Y$35,$D90)+COUNTIF('MS-Chieu'!Y$6:Y$35,$D90),"0")&amp;"), ","")</f>
        <v/>
      </c>
      <c r="AF90" s="247" t="str">
        <f>IF((COUNTIF('MS-Sang'!Z$6:Z$35,$D90)+COUNTIF('MS-Chieu'!Z$6:Z$35,$D90))&gt;0,AF$6&amp;" ("&amp;TEXT(COUNTIF('MS-Sang'!Z$6:Z$35,$D90)+COUNTIF('MS-Chieu'!Z$6:Z$35,$D90),"0")&amp;"), ","")</f>
        <v/>
      </c>
      <c r="AG90" s="247" t="str">
        <f>IF((COUNTIF('MS-Sang'!AA$6:AA$35,$D90)+COUNTIF('MS-Chieu'!AA$6:AA$35,$D90))&gt;0,AG$6&amp;" ("&amp;TEXT(COUNTIF('MS-Sang'!AA$6:AA$35,$D90)+COUNTIF('MS-Chieu'!AA$6:AA$35,$D90),"0")&amp;"), ","")</f>
        <v/>
      </c>
      <c r="AH90" s="247" t="str">
        <f>IF((COUNTIF('MS-Sang'!AB$6:AB$35,$D90)+COUNTIF('MS-Chieu'!AB$6:AB$35,$D90))&gt;0,AH$6&amp;" ("&amp;TEXT(COUNTIF('MS-Sang'!AB$6:AB$35,$D90)+COUNTIF('MS-Chieu'!AB$6:AB$35,$D90),"0")&amp;"), ","")</f>
        <v/>
      </c>
      <c r="AI90" s="247" t="str">
        <f>IF((COUNTIF('MS-Sang'!AC$6:AC$35,$D90)+COUNTIF('MS-Chieu'!AC$6:AC$35,$D90))&gt;0,AI$6&amp;" ("&amp;TEXT(COUNTIF('MS-Sang'!AC$6:AC$35,$D90)+COUNTIF('MS-Chieu'!AC$6:AC$35,$D90),"0")&amp;"), ","")</f>
        <v/>
      </c>
      <c r="AJ90" s="247" t="str">
        <f>IF((COUNTIF('MS-Sang'!AD$6:AD$35,$D90)+COUNTIF('MS-Chieu'!AD$6:AD$35,$D90))&gt;0,AJ$6&amp;" ("&amp;TEXT(COUNTIF('MS-Sang'!AD$6:AD$35,$D90)+COUNTIF('MS-Chieu'!AD$6:AD$35,$D90),"0")&amp;"), ","")</f>
        <v/>
      </c>
      <c r="AK90" s="247" t="str">
        <f>IF((COUNTIF('MS-Sang'!AE$6:AE$35,$D90)+COUNTIF('MS-Chieu'!AE$6:AE$35,$D90))&gt;0,AK$6&amp;" ("&amp;TEXT(COUNTIF('MS-Sang'!AE$6:AE$35,$D90)+COUNTIF('MS-Chieu'!AE$6:AE$35,$D90),"0")&amp;"), ","")</f>
        <v/>
      </c>
      <c r="AL90" s="247" t="str">
        <f>IF((COUNTIF('MS-Sang'!AF$6:AF$35,$D90)+COUNTIF('MS-Chieu'!AF$6:AF$35,$D90))&gt;0,AL$6&amp;" ("&amp;TEXT(COUNTIF('MS-Sang'!AF$6:AF$35,$D90)+COUNTIF('MS-Chieu'!AF$6:AF$35,$D90),"0")&amp;"), ","")</f>
        <v/>
      </c>
      <c r="AM90" s="247" t="str">
        <f>IF((COUNTIF('MS-Sang'!AG$6:AG$35,$D90)+COUNTIF('MS-Chieu'!AG$6:AG$35,$D90))&gt;0,AM$6&amp;" ("&amp;TEXT(COUNTIF('MS-Sang'!AG$6:AG$35,$D90)+COUNTIF('MS-Chieu'!AG$6:AG$35,$D90),"0")&amp;"), ","")</f>
        <v/>
      </c>
      <c r="AN90" s="247" t="str">
        <f>IF((COUNTIF('MS-Sang'!AH$6:AH$35,$D90)+COUNTIF('MS-Chieu'!AH$6:AH$35,$D90))&gt;0,AN$6&amp;" ("&amp;TEXT(COUNTIF('MS-Sang'!AH$6:AH$35,$D90)+COUNTIF('MS-Chieu'!AH$6:AH$35,$D90),"0")&amp;"), ","")</f>
        <v/>
      </c>
      <c r="AO90" s="247" t="str">
        <f>IF((COUNTIF('MS-Sang'!AI$6:AI$35,$D90)+COUNTIF('MS-Chieu'!AI$6:AI$35,$D90))&gt;0,AO$6&amp;" ("&amp;TEXT(COUNTIF('MS-Sang'!AI$6:AI$35,$D90)+COUNTIF('MS-Chieu'!AI$6:AI$35,$D90),"0")&amp;"), ","")</f>
        <v/>
      </c>
      <c r="AP90" s="247" t="str">
        <f>IF((COUNTIF('MS-Sang'!AJ$6:AJ$35,$D90)+COUNTIF('MS-Chieu'!AJ$6:AJ$35,$D90))&gt;0,AP$6&amp;" ("&amp;TEXT(COUNTIF('MS-Sang'!AJ$6:AJ$35,$D90)+COUNTIF('MS-Chieu'!AJ$6:AJ$35,$D90),"0")&amp;"), ","")</f>
        <v/>
      </c>
      <c r="AQ90" s="247" t="str">
        <f>IF((COUNTIF('MS-Sang'!AK$6:AK$35,$D90)+COUNTIF('MS-Chieu'!AK$6:AK$35,$D90))&gt;0,AQ$6&amp;" ("&amp;TEXT(COUNTIF('MS-Sang'!AK$6:AK$35,$D90)+COUNTIF('MS-Chieu'!AK$6:AK$35,$D90),"0")&amp;"), ","")</f>
        <v/>
      </c>
      <c r="AR90" s="247" t="str">
        <f>IF((COUNTIF('MS-Sang'!AL$6:AL$35,$D90)+COUNTIF('MS-Chieu'!AL$6:AL$35,$D90))&gt;0,AR$6&amp;" ("&amp;TEXT(COUNTIF('MS-Sang'!AL$6:AL$35,$D90)+COUNTIF('MS-Chieu'!AL$6:AL$35,$D90),"0")&amp;"), ","")</f>
        <v/>
      </c>
      <c r="AS90" s="247" t="str">
        <f>IF((COUNTIF('MS-Sang'!AM$6:AM$35,$D90)+COUNTIF('MS-Chieu'!AM$6:AM$35,$D90))&gt;0,AS$6&amp;" ("&amp;TEXT(COUNTIF('MS-Sang'!AM$6:AM$35,$D90)+COUNTIF('MS-Chieu'!AM$6:AM$35,$D90),"0")&amp;"), ","")</f>
        <v/>
      </c>
    </row>
    <row r="91" spans="1:45" ht="31.5" x14ac:dyDescent="0.2">
      <c r="A91" s="249"/>
      <c r="B91" s="250" t="str">
        <f>'MS1'!L85</f>
        <v>Nguyễn Hải Đăng</v>
      </c>
      <c r="C91" s="250" t="str">
        <f>'MS1'!E85</f>
        <v>QP</v>
      </c>
      <c r="D91" s="251" t="str">
        <f>'MS1'!B85</f>
        <v>Y6</v>
      </c>
      <c r="E91" s="250"/>
      <c r="F91" s="247" t="str">
        <f t="shared" si="4"/>
        <v/>
      </c>
      <c r="G91" s="248">
        <f>COUNTIF('MS-Sang'!$C$6:$AI$35,PCGD!$D$8)+COUNTIF('MS-Chieu'!$C$6:$AI$35,PCGD!$D91)</f>
        <v>12</v>
      </c>
      <c r="H91" s="247" t="str">
        <f t="shared" si="5"/>
        <v/>
      </c>
      <c r="I91" s="247" t="str">
        <f>IF((COUNTIF('MS-Sang'!C$6:C$35,$D91)+COUNTIF('MS-Chieu'!C$6:C$35,$D91))&gt;0,I$6&amp;" ("&amp;TEXT(COUNTIF('MS-Sang'!C$6:C$35,$D91)+COUNTIF('MS-Chieu'!C$6:C$35,$D91),"0")&amp;"), ","")</f>
        <v/>
      </c>
      <c r="J91" s="247" t="str">
        <f>IF((COUNTIF('MS-Sang'!D$6:D$35,$D91)+COUNTIF('MS-Chieu'!D$6:D$35,$D91))&gt;0,J$6&amp;" ("&amp;TEXT(COUNTIF('MS-Sang'!D$6:D$35,$D91)+COUNTIF('MS-Chieu'!D$6:D$35,$D91),"0")&amp;"), ","")</f>
        <v/>
      </c>
      <c r="K91" s="247" t="str">
        <f>IF((COUNTIF('MS-Sang'!E$6:E$35,$D91)+COUNTIF('MS-Chieu'!E$6:E$35,$D91))&gt;0,K$6&amp;" ("&amp;TEXT(COUNTIF('MS-Sang'!E$6:E$35,$D91)+COUNTIF('MS-Chieu'!E$6:E$35,$D91),"0")&amp;"), ","")</f>
        <v/>
      </c>
      <c r="L91" s="247" t="str">
        <f>IF((COUNTIF('MS-Sang'!F$6:F$35,$D91)+COUNTIF('MS-Chieu'!F$6:F$35,$D91))&gt;0,L$6&amp;" ("&amp;TEXT(COUNTIF('MS-Sang'!F$6:F$35,$D91)+COUNTIF('MS-Chieu'!F$6:F$35,$D91),"0")&amp;"), ","")</f>
        <v/>
      </c>
      <c r="M91" s="247" t="str">
        <f>IF((COUNTIF('MS-Sang'!G$6:G$35,$D91)+COUNTIF('MS-Chieu'!G$6:G$35,$D91))&gt;0,M$6&amp;" ("&amp;TEXT(COUNTIF('MS-Sang'!G$6:G$35,$D91)+COUNTIF('MS-Chieu'!G$6:G$35,$D91),"0")&amp;"), ","")</f>
        <v/>
      </c>
      <c r="N91" s="247" t="str">
        <f>IF((COUNTIF('MS-Sang'!H$6:H$35,$D91)+COUNTIF('MS-Chieu'!H$6:H$35,$D91))&gt;0,N$6&amp;" ("&amp;TEXT(COUNTIF('MS-Sang'!H$6:H$35,$D91)+COUNTIF('MS-Chieu'!H$6:H$35,$D91),"0")&amp;"), ","")</f>
        <v/>
      </c>
      <c r="O91" s="247" t="str">
        <f>IF((COUNTIF('MS-Sang'!I$6:I$35,$D91)+COUNTIF('MS-Chieu'!I$6:I$35,$D91))&gt;0,O$6&amp;" ("&amp;TEXT(COUNTIF('MS-Sang'!I$6:I$35,$D91)+COUNTIF('MS-Chieu'!I$6:I$35,$D91),"0")&amp;"), ","")</f>
        <v/>
      </c>
      <c r="P91" s="247" t="str">
        <f>IF((COUNTIF('MS-Sang'!J$6:J$35,$D91)+COUNTIF('MS-Chieu'!J$6:J$35,$D91))&gt;0,P$6&amp;" ("&amp;TEXT(COUNTIF('MS-Sang'!J$6:J$35,$D91)+COUNTIF('MS-Chieu'!J$6:J$35,$D91),"0")&amp;"), ","")</f>
        <v/>
      </c>
      <c r="Q91" s="247" t="str">
        <f>IF((COUNTIF('MS-Sang'!K$6:K$35,$D91)+COUNTIF('MS-Chieu'!K$6:K$35,$D91))&gt;0,Q$6&amp;" ("&amp;TEXT(COUNTIF('MS-Sang'!K$6:K$35,$D91)+COUNTIF('MS-Chieu'!K$6:K$35,$D91),"0")&amp;"), ","")</f>
        <v/>
      </c>
      <c r="R91" s="247" t="str">
        <f>IF((COUNTIF('MS-Sang'!L$6:L$35,$D91)+COUNTIF('MS-Chieu'!L$6:L$35,$D91))&gt;0,R$6&amp;" ("&amp;TEXT(COUNTIF('MS-Sang'!L$6:L$35,$D91)+COUNTIF('MS-Chieu'!L$6:L$35,$D91),"0")&amp;"), ","")</f>
        <v/>
      </c>
      <c r="S91" s="247" t="str">
        <f>IF((COUNTIF('MS-Sang'!M$6:M$35,$D91)+COUNTIF('MS-Chieu'!M$6:M$35,$D91))&gt;0,S$6&amp;" ("&amp;TEXT(COUNTIF('MS-Sang'!M$6:M$35,$D91)+COUNTIF('MS-Chieu'!M$6:M$35,$D91),"0")&amp;"), ","")</f>
        <v/>
      </c>
      <c r="T91" s="247" t="str">
        <f>IF((COUNTIF('MS-Sang'!N$6:N$35,$D91)+COUNTIF('MS-Chieu'!N$6:N$35,$D91))&gt;0,T$6&amp;" ("&amp;TEXT(COUNTIF('MS-Sang'!N$6:N$35,$D91)+COUNTIF('MS-Chieu'!N$6:N$35,$D91),"0")&amp;"), ","")</f>
        <v/>
      </c>
      <c r="U91" s="247" t="str">
        <f>IF((COUNTIF('MS-Sang'!O$6:O$35,$D91)+COUNTIF('MS-Chieu'!O$6:O$35,$D91))&gt;0,U$6&amp;" ("&amp;TEXT(COUNTIF('MS-Sang'!O$6:O$35,$D91)+COUNTIF('MS-Chieu'!O$6:O$35,$D91),"0")&amp;"), ","")</f>
        <v/>
      </c>
      <c r="V91" s="247" t="str">
        <f>IF((COUNTIF('MS-Sang'!P$6:P$35,$D91)+COUNTIF('MS-Chieu'!P$6:P$35,$D91))&gt;0,V$6&amp;" ("&amp;TEXT(COUNTIF('MS-Sang'!P$6:P$35,$D91)+COUNTIF('MS-Chieu'!P$6:P$35,$D91),"0")&amp;"), ","")</f>
        <v/>
      </c>
      <c r="W91" s="247" t="str">
        <f>IF((COUNTIF('MS-Sang'!Q$6:Q$35,$D91)+COUNTIF('MS-Chieu'!Q$6:Q$35,$D91))&gt;0,W$6&amp;" ("&amp;TEXT(COUNTIF('MS-Sang'!Q$6:Q$35,$D91)+COUNTIF('MS-Chieu'!Q$6:Q$35,$D91),"0")&amp;"), ","")</f>
        <v/>
      </c>
      <c r="X91" s="247" t="str">
        <f>IF((COUNTIF('MS-Sang'!R$6:R$35,$D91)+COUNTIF('MS-Chieu'!R$6:R$35,$D91))&gt;0,X$6&amp;" ("&amp;TEXT(COUNTIF('MS-Sang'!R$6:R$35,$D91)+COUNTIF('MS-Chieu'!R$6:R$35,$D91),"0")&amp;"), ","")</f>
        <v/>
      </c>
      <c r="Y91" s="247" t="str">
        <f>IF((COUNTIF('MS-Sang'!S$6:S$35,$D91)+COUNTIF('MS-Chieu'!S$6:S$35,$D91))&gt;0,Y$6&amp;" ("&amp;TEXT(COUNTIF('MS-Sang'!S$6:S$35,$D91)+COUNTIF('MS-Chieu'!S$6:S$35,$D91),"0")&amp;"), ","")</f>
        <v/>
      </c>
      <c r="Z91" s="247" t="str">
        <f>IF((COUNTIF('MS-Sang'!T$6:T$35,$D91)+COUNTIF('MS-Chieu'!T$6:T$35,$D91))&gt;0,Z$6&amp;" ("&amp;TEXT(COUNTIF('MS-Sang'!T$6:T$35,$D91)+COUNTIF('MS-Chieu'!T$6:T$35,$D91),"0")&amp;"), ","")</f>
        <v/>
      </c>
      <c r="AA91" s="247" t="str">
        <f>IF((COUNTIF('MS-Sang'!U$6:U$35,$D91)+COUNTIF('MS-Chieu'!U$6:U$35,$D91))&gt;0,AA$6&amp;" ("&amp;TEXT(COUNTIF('MS-Sang'!U$6:U$35,$D91)+COUNTIF('MS-Chieu'!U$6:U$35,$D91),"0")&amp;"), ","")</f>
        <v/>
      </c>
      <c r="AB91" s="247" t="str">
        <f>IF((COUNTIF('MS-Sang'!V$6:V$35,$D91)+COUNTIF('MS-Chieu'!V$6:V$35,$D91))&gt;0,AB$6&amp;" ("&amp;TEXT(COUNTIF('MS-Sang'!V$6:V$35,$D91)+COUNTIF('MS-Chieu'!V$6:V$35,$D91),"0")&amp;"), ","")</f>
        <v/>
      </c>
      <c r="AC91" s="247" t="str">
        <f>IF((COUNTIF('MS-Sang'!W$6:W$35,$D91)+COUNTIF('MS-Chieu'!W$6:W$35,$D91))&gt;0,AC$6&amp;" ("&amp;TEXT(COUNTIF('MS-Sang'!W$6:W$35,$D91)+COUNTIF('MS-Chieu'!W$6:W$35,$D91),"0")&amp;"), ","")</f>
        <v/>
      </c>
      <c r="AD91" s="247" t="str">
        <f>IF((COUNTIF('MS-Sang'!X$6:X$35,$D91)+COUNTIF('MS-Chieu'!X$6:X$35,$D91))&gt;0,AD$6&amp;" ("&amp;TEXT(COUNTIF('MS-Sang'!X$6:X$35,$D91)+COUNTIF('MS-Chieu'!X$6:X$35,$D91),"0")&amp;"), ","")</f>
        <v/>
      </c>
      <c r="AE91" s="247" t="str">
        <f>IF((COUNTIF('MS-Sang'!Y$6:Y$35,$D91)+COUNTIF('MS-Chieu'!Y$6:Y$35,$D91))&gt;0,AE$6&amp;" ("&amp;TEXT(COUNTIF('MS-Sang'!Y$6:Y$35,$D91)+COUNTIF('MS-Chieu'!Y$6:Y$35,$D91),"0")&amp;"), ","")</f>
        <v/>
      </c>
      <c r="AF91" s="247" t="str">
        <f>IF((COUNTIF('MS-Sang'!Z$6:Z$35,$D91)+COUNTIF('MS-Chieu'!Z$6:Z$35,$D91))&gt;0,AF$6&amp;" ("&amp;TEXT(COUNTIF('MS-Sang'!Z$6:Z$35,$D91)+COUNTIF('MS-Chieu'!Z$6:Z$35,$D91),"0")&amp;"), ","")</f>
        <v/>
      </c>
      <c r="AG91" s="247" t="str">
        <f>IF((COUNTIF('MS-Sang'!AA$6:AA$35,$D91)+COUNTIF('MS-Chieu'!AA$6:AA$35,$D91))&gt;0,AG$6&amp;" ("&amp;TEXT(COUNTIF('MS-Sang'!AA$6:AA$35,$D91)+COUNTIF('MS-Chieu'!AA$6:AA$35,$D91),"0")&amp;"), ","")</f>
        <v/>
      </c>
      <c r="AH91" s="247" t="str">
        <f>IF((COUNTIF('MS-Sang'!AB$6:AB$35,$D91)+COUNTIF('MS-Chieu'!AB$6:AB$35,$D91))&gt;0,AH$6&amp;" ("&amp;TEXT(COUNTIF('MS-Sang'!AB$6:AB$35,$D91)+COUNTIF('MS-Chieu'!AB$6:AB$35,$D91),"0")&amp;"), ","")</f>
        <v/>
      </c>
      <c r="AI91" s="247" t="str">
        <f>IF((COUNTIF('MS-Sang'!AC$6:AC$35,$D91)+COUNTIF('MS-Chieu'!AC$6:AC$35,$D91))&gt;0,AI$6&amp;" ("&amp;TEXT(COUNTIF('MS-Sang'!AC$6:AC$35,$D91)+COUNTIF('MS-Chieu'!AC$6:AC$35,$D91),"0")&amp;"), ","")</f>
        <v/>
      </c>
      <c r="AJ91" s="247" t="str">
        <f>IF((COUNTIF('MS-Sang'!AD$6:AD$35,$D91)+COUNTIF('MS-Chieu'!AD$6:AD$35,$D91))&gt;0,AJ$6&amp;" ("&amp;TEXT(COUNTIF('MS-Sang'!AD$6:AD$35,$D91)+COUNTIF('MS-Chieu'!AD$6:AD$35,$D91),"0")&amp;"), ","")</f>
        <v/>
      </c>
      <c r="AK91" s="247" t="str">
        <f>IF((COUNTIF('MS-Sang'!AE$6:AE$35,$D91)+COUNTIF('MS-Chieu'!AE$6:AE$35,$D91))&gt;0,AK$6&amp;" ("&amp;TEXT(COUNTIF('MS-Sang'!AE$6:AE$35,$D91)+COUNTIF('MS-Chieu'!AE$6:AE$35,$D91),"0")&amp;"), ","")</f>
        <v/>
      </c>
      <c r="AL91" s="247" t="str">
        <f>IF((COUNTIF('MS-Sang'!AF$6:AF$35,$D91)+COUNTIF('MS-Chieu'!AF$6:AF$35,$D91))&gt;0,AL$6&amp;" ("&amp;TEXT(COUNTIF('MS-Sang'!AF$6:AF$35,$D91)+COUNTIF('MS-Chieu'!AF$6:AF$35,$D91),"0")&amp;"), ","")</f>
        <v/>
      </c>
      <c r="AM91" s="247" t="str">
        <f>IF((COUNTIF('MS-Sang'!AG$6:AG$35,$D91)+COUNTIF('MS-Chieu'!AG$6:AG$35,$D91))&gt;0,AM$6&amp;" ("&amp;TEXT(COUNTIF('MS-Sang'!AG$6:AG$35,$D91)+COUNTIF('MS-Chieu'!AG$6:AG$35,$D91),"0")&amp;"), ","")</f>
        <v/>
      </c>
      <c r="AN91" s="247" t="str">
        <f>IF((COUNTIF('MS-Sang'!AH$6:AH$35,$D91)+COUNTIF('MS-Chieu'!AH$6:AH$35,$D91))&gt;0,AN$6&amp;" ("&amp;TEXT(COUNTIF('MS-Sang'!AH$6:AH$35,$D91)+COUNTIF('MS-Chieu'!AH$6:AH$35,$D91),"0")&amp;"), ","")</f>
        <v/>
      </c>
      <c r="AO91" s="247" t="str">
        <f>IF((COUNTIF('MS-Sang'!AI$6:AI$35,$D91)+COUNTIF('MS-Chieu'!AI$6:AI$35,$D91))&gt;0,AO$6&amp;" ("&amp;TEXT(COUNTIF('MS-Sang'!AI$6:AI$35,$D91)+COUNTIF('MS-Chieu'!AI$6:AI$35,$D91),"0")&amp;"), ","")</f>
        <v/>
      </c>
      <c r="AP91" s="247" t="str">
        <f>IF((COUNTIF('MS-Sang'!AJ$6:AJ$35,$D91)+COUNTIF('MS-Chieu'!AJ$6:AJ$35,$D91))&gt;0,AP$6&amp;" ("&amp;TEXT(COUNTIF('MS-Sang'!AJ$6:AJ$35,$D91)+COUNTIF('MS-Chieu'!AJ$6:AJ$35,$D91),"0")&amp;"), ","")</f>
        <v/>
      </c>
      <c r="AQ91" s="247" t="str">
        <f>IF((COUNTIF('MS-Sang'!AK$6:AK$35,$D91)+COUNTIF('MS-Chieu'!AK$6:AK$35,$D91))&gt;0,AQ$6&amp;" ("&amp;TEXT(COUNTIF('MS-Sang'!AK$6:AK$35,$D91)+COUNTIF('MS-Chieu'!AK$6:AK$35,$D91),"0")&amp;"), ","")</f>
        <v/>
      </c>
      <c r="AR91" s="247" t="str">
        <f>IF((COUNTIF('MS-Sang'!AL$6:AL$35,$D91)+COUNTIF('MS-Chieu'!AL$6:AL$35,$D91))&gt;0,AR$6&amp;" ("&amp;TEXT(COUNTIF('MS-Sang'!AL$6:AL$35,$D91)+COUNTIF('MS-Chieu'!AL$6:AL$35,$D91),"0")&amp;"), ","")</f>
        <v/>
      </c>
      <c r="AS91" s="247" t="str">
        <f>IF((COUNTIF('MS-Sang'!AM$6:AM$35,$D91)+COUNTIF('MS-Chieu'!AM$6:AM$35,$D91))&gt;0,AS$6&amp;" ("&amp;TEXT(COUNTIF('MS-Sang'!AM$6:AM$35,$D91)+COUNTIF('MS-Chieu'!AM$6:AM$35,$D91),"0")&amp;"), ","")</f>
        <v/>
      </c>
    </row>
    <row r="92" spans="1:45" ht="18.75" x14ac:dyDescent="0.2">
      <c r="A92" s="249"/>
      <c r="B92" s="250" t="str">
        <f>'MS1'!L86</f>
        <v>Hoàng Trọng Tài</v>
      </c>
      <c r="C92" s="250" t="str">
        <f>'MS1'!E86</f>
        <v>QP</v>
      </c>
      <c r="D92" s="251" t="str">
        <f>'MS1'!B86</f>
        <v>Y7</v>
      </c>
      <c r="E92" s="250"/>
      <c r="F92" s="247" t="str">
        <f t="shared" si="4"/>
        <v/>
      </c>
      <c r="G92" s="248">
        <f>COUNTIF('MS-Sang'!$C$6:$AI$35,PCGD!$D$8)+COUNTIF('MS-Chieu'!$C$6:$AI$35,PCGD!$D92)</f>
        <v>12</v>
      </c>
      <c r="H92" s="247" t="str">
        <f t="shared" si="5"/>
        <v/>
      </c>
      <c r="I92" s="247" t="str">
        <f>IF((COUNTIF('MS-Sang'!C$6:C$35,$D92)+COUNTIF('MS-Chieu'!C$6:C$35,$D92))&gt;0,I$6&amp;" ("&amp;TEXT(COUNTIF('MS-Sang'!C$6:C$35,$D92)+COUNTIF('MS-Chieu'!C$6:C$35,$D92),"0")&amp;"), ","")</f>
        <v/>
      </c>
      <c r="J92" s="247" t="str">
        <f>IF((COUNTIF('MS-Sang'!D$6:D$35,$D92)+COUNTIF('MS-Chieu'!D$6:D$35,$D92))&gt;0,J$6&amp;" ("&amp;TEXT(COUNTIF('MS-Sang'!D$6:D$35,$D92)+COUNTIF('MS-Chieu'!D$6:D$35,$D92),"0")&amp;"), ","")</f>
        <v/>
      </c>
      <c r="K92" s="247" t="str">
        <f>IF((COUNTIF('MS-Sang'!E$6:E$35,$D92)+COUNTIF('MS-Chieu'!E$6:E$35,$D92))&gt;0,K$6&amp;" ("&amp;TEXT(COUNTIF('MS-Sang'!E$6:E$35,$D92)+COUNTIF('MS-Chieu'!E$6:E$35,$D92),"0")&amp;"), ","")</f>
        <v/>
      </c>
      <c r="L92" s="247" t="str">
        <f>IF((COUNTIF('MS-Sang'!F$6:F$35,$D92)+COUNTIF('MS-Chieu'!F$6:F$35,$D92))&gt;0,L$6&amp;" ("&amp;TEXT(COUNTIF('MS-Sang'!F$6:F$35,$D92)+COUNTIF('MS-Chieu'!F$6:F$35,$D92),"0")&amp;"), ","")</f>
        <v/>
      </c>
      <c r="M92" s="247" t="str">
        <f>IF((COUNTIF('MS-Sang'!G$6:G$35,$D92)+COUNTIF('MS-Chieu'!G$6:G$35,$D92))&gt;0,M$6&amp;" ("&amp;TEXT(COUNTIF('MS-Sang'!G$6:G$35,$D92)+COUNTIF('MS-Chieu'!G$6:G$35,$D92),"0")&amp;"), ","")</f>
        <v/>
      </c>
      <c r="N92" s="247" t="str">
        <f>IF((COUNTIF('MS-Sang'!H$6:H$35,$D92)+COUNTIF('MS-Chieu'!H$6:H$35,$D92))&gt;0,N$6&amp;" ("&amp;TEXT(COUNTIF('MS-Sang'!H$6:H$35,$D92)+COUNTIF('MS-Chieu'!H$6:H$35,$D92),"0")&amp;"), ","")</f>
        <v/>
      </c>
      <c r="O92" s="247" t="str">
        <f>IF((COUNTIF('MS-Sang'!I$6:I$35,$D92)+COUNTIF('MS-Chieu'!I$6:I$35,$D92))&gt;0,O$6&amp;" ("&amp;TEXT(COUNTIF('MS-Sang'!I$6:I$35,$D92)+COUNTIF('MS-Chieu'!I$6:I$35,$D92),"0")&amp;"), ","")</f>
        <v/>
      </c>
      <c r="P92" s="247" t="str">
        <f>IF((COUNTIF('MS-Sang'!J$6:J$35,$D92)+COUNTIF('MS-Chieu'!J$6:J$35,$D92))&gt;0,P$6&amp;" ("&amp;TEXT(COUNTIF('MS-Sang'!J$6:J$35,$D92)+COUNTIF('MS-Chieu'!J$6:J$35,$D92),"0")&amp;"), ","")</f>
        <v/>
      </c>
      <c r="Q92" s="247" t="str">
        <f>IF((COUNTIF('MS-Sang'!K$6:K$35,$D92)+COUNTIF('MS-Chieu'!K$6:K$35,$D92))&gt;0,Q$6&amp;" ("&amp;TEXT(COUNTIF('MS-Sang'!K$6:K$35,$D92)+COUNTIF('MS-Chieu'!K$6:K$35,$D92),"0")&amp;"), ","")</f>
        <v/>
      </c>
      <c r="R92" s="247" t="str">
        <f>IF((COUNTIF('MS-Sang'!L$6:L$35,$D92)+COUNTIF('MS-Chieu'!L$6:L$35,$D92))&gt;0,R$6&amp;" ("&amp;TEXT(COUNTIF('MS-Sang'!L$6:L$35,$D92)+COUNTIF('MS-Chieu'!L$6:L$35,$D92),"0")&amp;"), ","")</f>
        <v/>
      </c>
      <c r="S92" s="247" t="str">
        <f>IF((COUNTIF('MS-Sang'!M$6:M$35,$D92)+COUNTIF('MS-Chieu'!M$6:M$35,$D92))&gt;0,S$6&amp;" ("&amp;TEXT(COUNTIF('MS-Sang'!M$6:M$35,$D92)+COUNTIF('MS-Chieu'!M$6:M$35,$D92),"0")&amp;"), ","")</f>
        <v/>
      </c>
      <c r="T92" s="247" t="str">
        <f>IF((COUNTIF('MS-Sang'!N$6:N$35,$D92)+COUNTIF('MS-Chieu'!N$6:N$35,$D92))&gt;0,T$6&amp;" ("&amp;TEXT(COUNTIF('MS-Sang'!N$6:N$35,$D92)+COUNTIF('MS-Chieu'!N$6:N$35,$D92),"0")&amp;"), ","")</f>
        <v/>
      </c>
      <c r="U92" s="247" t="str">
        <f>IF((COUNTIF('MS-Sang'!O$6:O$35,$D92)+COUNTIF('MS-Chieu'!O$6:O$35,$D92))&gt;0,U$6&amp;" ("&amp;TEXT(COUNTIF('MS-Sang'!O$6:O$35,$D92)+COUNTIF('MS-Chieu'!O$6:O$35,$D92),"0")&amp;"), ","")</f>
        <v/>
      </c>
      <c r="V92" s="247" t="str">
        <f>IF((COUNTIF('MS-Sang'!P$6:P$35,$D92)+COUNTIF('MS-Chieu'!P$6:P$35,$D92))&gt;0,V$6&amp;" ("&amp;TEXT(COUNTIF('MS-Sang'!P$6:P$35,$D92)+COUNTIF('MS-Chieu'!P$6:P$35,$D92),"0")&amp;"), ","")</f>
        <v/>
      </c>
      <c r="W92" s="247" t="str">
        <f>IF((COUNTIF('MS-Sang'!Q$6:Q$35,$D92)+COUNTIF('MS-Chieu'!Q$6:Q$35,$D92))&gt;0,W$6&amp;" ("&amp;TEXT(COUNTIF('MS-Sang'!Q$6:Q$35,$D92)+COUNTIF('MS-Chieu'!Q$6:Q$35,$D92),"0")&amp;"), ","")</f>
        <v/>
      </c>
      <c r="X92" s="247" t="str">
        <f>IF((COUNTIF('MS-Sang'!R$6:R$35,$D92)+COUNTIF('MS-Chieu'!R$6:R$35,$D92))&gt;0,X$6&amp;" ("&amp;TEXT(COUNTIF('MS-Sang'!R$6:R$35,$D92)+COUNTIF('MS-Chieu'!R$6:R$35,$D92),"0")&amp;"), ","")</f>
        <v/>
      </c>
      <c r="Y92" s="247" t="str">
        <f>IF((COUNTIF('MS-Sang'!S$6:S$35,$D92)+COUNTIF('MS-Chieu'!S$6:S$35,$D92))&gt;0,Y$6&amp;" ("&amp;TEXT(COUNTIF('MS-Sang'!S$6:S$35,$D92)+COUNTIF('MS-Chieu'!S$6:S$35,$D92),"0")&amp;"), ","")</f>
        <v/>
      </c>
      <c r="Z92" s="247" t="str">
        <f>IF((COUNTIF('MS-Sang'!T$6:T$35,$D92)+COUNTIF('MS-Chieu'!T$6:T$35,$D92))&gt;0,Z$6&amp;" ("&amp;TEXT(COUNTIF('MS-Sang'!T$6:T$35,$D92)+COUNTIF('MS-Chieu'!T$6:T$35,$D92),"0")&amp;"), ","")</f>
        <v/>
      </c>
      <c r="AA92" s="247" t="str">
        <f>IF((COUNTIF('MS-Sang'!U$6:U$35,$D92)+COUNTIF('MS-Chieu'!U$6:U$35,$D92))&gt;0,AA$6&amp;" ("&amp;TEXT(COUNTIF('MS-Sang'!U$6:U$35,$D92)+COUNTIF('MS-Chieu'!U$6:U$35,$D92),"0")&amp;"), ","")</f>
        <v/>
      </c>
      <c r="AB92" s="247" t="str">
        <f>IF((COUNTIF('MS-Sang'!V$6:V$35,$D92)+COUNTIF('MS-Chieu'!V$6:V$35,$D92))&gt;0,AB$6&amp;" ("&amp;TEXT(COUNTIF('MS-Sang'!V$6:V$35,$D92)+COUNTIF('MS-Chieu'!V$6:V$35,$D92),"0")&amp;"), ","")</f>
        <v/>
      </c>
      <c r="AC92" s="247" t="str">
        <f>IF((COUNTIF('MS-Sang'!W$6:W$35,$D92)+COUNTIF('MS-Chieu'!W$6:W$35,$D92))&gt;0,AC$6&amp;" ("&amp;TEXT(COUNTIF('MS-Sang'!W$6:W$35,$D92)+COUNTIF('MS-Chieu'!W$6:W$35,$D92),"0")&amp;"), ","")</f>
        <v/>
      </c>
      <c r="AD92" s="247" t="str">
        <f>IF((COUNTIF('MS-Sang'!X$6:X$35,$D92)+COUNTIF('MS-Chieu'!X$6:X$35,$D92))&gt;0,AD$6&amp;" ("&amp;TEXT(COUNTIF('MS-Sang'!X$6:X$35,$D92)+COUNTIF('MS-Chieu'!X$6:X$35,$D92),"0")&amp;"), ","")</f>
        <v/>
      </c>
      <c r="AE92" s="247" t="str">
        <f>IF((COUNTIF('MS-Sang'!Y$6:Y$35,$D92)+COUNTIF('MS-Chieu'!Y$6:Y$35,$D92))&gt;0,AE$6&amp;" ("&amp;TEXT(COUNTIF('MS-Sang'!Y$6:Y$35,$D92)+COUNTIF('MS-Chieu'!Y$6:Y$35,$D92),"0")&amp;"), ","")</f>
        <v/>
      </c>
      <c r="AF92" s="247" t="str">
        <f>IF((COUNTIF('MS-Sang'!Z$6:Z$35,$D92)+COUNTIF('MS-Chieu'!Z$6:Z$35,$D92))&gt;0,AF$6&amp;" ("&amp;TEXT(COUNTIF('MS-Sang'!Z$6:Z$35,$D92)+COUNTIF('MS-Chieu'!Z$6:Z$35,$D92),"0")&amp;"), ","")</f>
        <v/>
      </c>
      <c r="AG92" s="247" t="str">
        <f>IF((COUNTIF('MS-Sang'!AA$6:AA$35,$D92)+COUNTIF('MS-Chieu'!AA$6:AA$35,$D92))&gt;0,AG$6&amp;" ("&amp;TEXT(COUNTIF('MS-Sang'!AA$6:AA$35,$D92)+COUNTIF('MS-Chieu'!AA$6:AA$35,$D92),"0")&amp;"), ","")</f>
        <v/>
      </c>
      <c r="AH92" s="247" t="str">
        <f>IF((COUNTIF('MS-Sang'!AB$6:AB$35,$D92)+COUNTIF('MS-Chieu'!AB$6:AB$35,$D92))&gt;0,AH$6&amp;" ("&amp;TEXT(COUNTIF('MS-Sang'!AB$6:AB$35,$D92)+COUNTIF('MS-Chieu'!AB$6:AB$35,$D92),"0")&amp;"), ","")</f>
        <v/>
      </c>
      <c r="AI92" s="247" t="str">
        <f>IF((COUNTIF('MS-Sang'!AC$6:AC$35,$D92)+COUNTIF('MS-Chieu'!AC$6:AC$35,$D92))&gt;0,AI$6&amp;" ("&amp;TEXT(COUNTIF('MS-Sang'!AC$6:AC$35,$D92)+COUNTIF('MS-Chieu'!AC$6:AC$35,$D92),"0")&amp;"), ","")</f>
        <v/>
      </c>
      <c r="AJ92" s="247" t="str">
        <f>IF((COUNTIF('MS-Sang'!AD$6:AD$35,$D92)+COUNTIF('MS-Chieu'!AD$6:AD$35,$D92))&gt;0,AJ$6&amp;" ("&amp;TEXT(COUNTIF('MS-Sang'!AD$6:AD$35,$D92)+COUNTIF('MS-Chieu'!AD$6:AD$35,$D92),"0")&amp;"), ","")</f>
        <v/>
      </c>
      <c r="AK92" s="247" t="str">
        <f>IF((COUNTIF('MS-Sang'!AE$6:AE$35,$D92)+COUNTIF('MS-Chieu'!AE$6:AE$35,$D92))&gt;0,AK$6&amp;" ("&amp;TEXT(COUNTIF('MS-Sang'!AE$6:AE$35,$D92)+COUNTIF('MS-Chieu'!AE$6:AE$35,$D92),"0")&amp;"), ","")</f>
        <v/>
      </c>
      <c r="AL92" s="247" t="str">
        <f>IF((COUNTIF('MS-Sang'!AF$6:AF$35,$D92)+COUNTIF('MS-Chieu'!AF$6:AF$35,$D92))&gt;0,AL$6&amp;" ("&amp;TEXT(COUNTIF('MS-Sang'!AF$6:AF$35,$D92)+COUNTIF('MS-Chieu'!AF$6:AF$35,$D92),"0")&amp;"), ","")</f>
        <v/>
      </c>
      <c r="AM92" s="247" t="str">
        <f>IF((COUNTIF('MS-Sang'!AG$6:AG$35,$D92)+COUNTIF('MS-Chieu'!AG$6:AG$35,$D92))&gt;0,AM$6&amp;" ("&amp;TEXT(COUNTIF('MS-Sang'!AG$6:AG$35,$D92)+COUNTIF('MS-Chieu'!AG$6:AG$35,$D92),"0")&amp;"), ","")</f>
        <v/>
      </c>
      <c r="AN92" s="247" t="str">
        <f>IF((COUNTIF('MS-Sang'!AH$6:AH$35,$D92)+COUNTIF('MS-Chieu'!AH$6:AH$35,$D92))&gt;0,AN$6&amp;" ("&amp;TEXT(COUNTIF('MS-Sang'!AH$6:AH$35,$D92)+COUNTIF('MS-Chieu'!AH$6:AH$35,$D92),"0")&amp;"), ","")</f>
        <v/>
      </c>
      <c r="AO92" s="247" t="str">
        <f>IF((COUNTIF('MS-Sang'!AI$6:AI$35,$D92)+COUNTIF('MS-Chieu'!AI$6:AI$35,$D92))&gt;0,AO$6&amp;" ("&amp;TEXT(COUNTIF('MS-Sang'!AI$6:AI$35,$D92)+COUNTIF('MS-Chieu'!AI$6:AI$35,$D92),"0")&amp;"), ","")</f>
        <v/>
      </c>
      <c r="AP92" s="247" t="str">
        <f>IF((COUNTIF('MS-Sang'!AJ$6:AJ$35,$D92)+COUNTIF('MS-Chieu'!AJ$6:AJ$35,$D92))&gt;0,AP$6&amp;" ("&amp;TEXT(COUNTIF('MS-Sang'!AJ$6:AJ$35,$D92)+COUNTIF('MS-Chieu'!AJ$6:AJ$35,$D92),"0")&amp;"), ","")</f>
        <v/>
      </c>
      <c r="AQ92" s="247" t="str">
        <f>IF((COUNTIF('MS-Sang'!AK$6:AK$35,$D92)+COUNTIF('MS-Chieu'!AK$6:AK$35,$D92))&gt;0,AQ$6&amp;" ("&amp;TEXT(COUNTIF('MS-Sang'!AK$6:AK$35,$D92)+COUNTIF('MS-Chieu'!AK$6:AK$35,$D92),"0")&amp;"), ","")</f>
        <v/>
      </c>
      <c r="AR92" s="247" t="str">
        <f>IF((COUNTIF('MS-Sang'!AL$6:AL$35,$D92)+COUNTIF('MS-Chieu'!AL$6:AL$35,$D92))&gt;0,AR$6&amp;" ("&amp;TEXT(COUNTIF('MS-Sang'!AL$6:AL$35,$D92)+COUNTIF('MS-Chieu'!AL$6:AL$35,$D92),"0")&amp;"), ","")</f>
        <v/>
      </c>
      <c r="AS92" s="247" t="str">
        <f>IF((COUNTIF('MS-Sang'!AM$6:AM$35,$D92)+COUNTIF('MS-Chieu'!AM$6:AM$35,$D92))&gt;0,AS$6&amp;" ("&amp;TEXT(COUNTIF('MS-Sang'!AM$6:AM$35,$D92)+COUNTIF('MS-Chieu'!AM$6:AM$35,$D92),"0")&amp;"), ","")</f>
        <v/>
      </c>
    </row>
    <row r="93" spans="1:45" ht="18.75" x14ac:dyDescent="0.2">
      <c r="A93" s="249"/>
      <c r="B93" s="250" t="str">
        <f>'MS1'!L87</f>
        <v>Lê Thị Huyên</v>
      </c>
      <c r="C93" s="250" t="str">
        <f>'MS1'!E87</f>
        <v>Nghề</v>
      </c>
      <c r="D93" s="251" t="str">
        <f>'MS1'!B87</f>
        <v>Z1</v>
      </c>
      <c r="E93" s="250"/>
      <c r="F93" s="247" t="str">
        <f t="shared" si="4"/>
        <v/>
      </c>
      <c r="G93" s="248">
        <f>COUNTIF('MS-Sang'!$C$6:$AI$35,PCGD!$D$8)+COUNTIF('MS-Chieu'!$C$6:$AI$35,PCGD!$D93)</f>
        <v>12</v>
      </c>
      <c r="H93" s="247" t="str">
        <f t="shared" si="5"/>
        <v/>
      </c>
      <c r="I93" s="247" t="str">
        <f>IF((COUNTIF('MS-Sang'!C$6:C$35,$D93)+COUNTIF('MS-Chieu'!C$6:C$35,$D93))&gt;0,I$6&amp;" ("&amp;TEXT(COUNTIF('MS-Sang'!C$6:C$35,$D93)+COUNTIF('MS-Chieu'!C$6:C$35,$D93),"0")&amp;"), ","")</f>
        <v/>
      </c>
      <c r="J93" s="247" t="str">
        <f>IF((COUNTIF('MS-Sang'!D$6:D$35,$D93)+COUNTIF('MS-Chieu'!D$6:D$35,$D93))&gt;0,J$6&amp;" ("&amp;TEXT(COUNTIF('MS-Sang'!D$6:D$35,$D93)+COUNTIF('MS-Chieu'!D$6:D$35,$D93),"0")&amp;"), ","")</f>
        <v/>
      </c>
      <c r="K93" s="247" t="str">
        <f>IF((COUNTIF('MS-Sang'!E$6:E$35,$D93)+COUNTIF('MS-Chieu'!E$6:E$35,$D93))&gt;0,K$6&amp;" ("&amp;TEXT(COUNTIF('MS-Sang'!E$6:E$35,$D93)+COUNTIF('MS-Chieu'!E$6:E$35,$D93),"0")&amp;"), ","")</f>
        <v/>
      </c>
      <c r="L93" s="247" t="str">
        <f>IF((COUNTIF('MS-Sang'!F$6:F$35,$D93)+COUNTIF('MS-Chieu'!F$6:F$35,$D93))&gt;0,L$6&amp;" ("&amp;TEXT(COUNTIF('MS-Sang'!F$6:F$35,$D93)+COUNTIF('MS-Chieu'!F$6:F$35,$D93),"0")&amp;"), ","")</f>
        <v/>
      </c>
      <c r="M93" s="247" t="str">
        <f>IF((COUNTIF('MS-Sang'!G$6:G$35,$D93)+COUNTIF('MS-Chieu'!G$6:G$35,$D93))&gt;0,M$6&amp;" ("&amp;TEXT(COUNTIF('MS-Sang'!G$6:G$35,$D93)+COUNTIF('MS-Chieu'!G$6:G$35,$D93),"0")&amp;"), ","")</f>
        <v/>
      </c>
      <c r="N93" s="247" t="str">
        <f>IF((COUNTIF('MS-Sang'!H$6:H$35,$D93)+COUNTIF('MS-Chieu'!H$6:H$35,$D93))&gt;0,N$6&amp;" ("&amp;TEXT(COUNTIF('MS-Sang'!H$6:H$35,$D93)+COUNTIF('MS-Chieu'!H$6:H$35,$D93),"0")&amp;"), ","")</f>
        <v/>
      </c>
      <c r="O93" s="247" t="str">
        <f>IF((COUNTIF('MS-Sang'!I$6:I$35,$D93)+COUNTIF('MS-Chieu'!I$6:I$35,$D93))&gt;0,O$6&amp;" ("&amp;TEXT(COUNTIF('MS-Sang'!I$6:I$35,$D93)+COUNTIF('MS-Chieu'!I$6:I$35,$D93),"0")&amp;"), ","")</f>
        <v/>
      </c>
      <c r="P93" s="247" t="str">
        <f>IF((COUNTIF('MS-Sang'!J$6:J$35,$D93)+COUNTIF('MS-Chieu'!J$6:J$35,$D93))&gt;0,P$6&amp;" ("&amp;TEXT(COUNTIF('MS-Sang'!J$6:J$35,$D93)+COUNTIF('MS-Chieu'!J$6:J$35,$D93),"0")&amp;"), ","")</f>
        <v/>
      </c>
      <c r="Q93" s="247" t="str">
        <f>IF((COUNTIF('MS-Sang'!K$6:K$35,$D93)+COUNTIF('MS-Chieu'!K$6:K$35,$D93))&gt;0,Q$6&amp;" ("&amp;TEXT(COUNTIF('MS-Sang'!K$6:K$35,$D93)+COUNTIF('MS-Chieu'!K$6:K$35,$D93),"0")&amp;"), ","")</f>
        <v/>
      </c>
      <c r="R93" s="247" t="str">
        <f>IF((COUNTIF('MS-Sang'!L$6:L$35,$D93)+COUNTIF('MS-Chieu'!L$6:L$35,$D93))&gt;0,R$6&amp;" ("&amp;TEXT(COUNTIF('MS-Sang'!L$6:L$35,$D93)+COUNTIF('MS-Chieu'!L$6:L$35,$D93),"0")&amp;"), ","")</f>
        <v/>
      </c>
      <c r="S93" s="247" t="str">
        <f>IF((COUNTIF('MS-Sang'!M$6:M$35,$D93)+COUNTIF('MS-Chieu'!M$6:M$35,$D93))&gt;0,S$6&amp;" ("&amp;TEXT(COUNTIF('MS-Sang'!M$6:M$35,$D93)+COUNTIF('MS-Chieu'!M$6:M$35,$D93),"0")&amp;"), ","")</f>
        <v/>
      </c>
      <c r="T93" s="247" t="str">
        <f>IF((COUNTIF('MS-Sang'!N$6:N$35,$D93)+COUNTIF('MS-Chieu'!N$6:N$35,$D93))&gt;0,T$6&amp;" ("&amp;TEXT(COUNTIF('MS-Sang'!N$6:N$35,$D93)+COUNTIF('MS-Chieu'!N$6:N$35,$D93),"0")&amp;"), ","")</f>
        <v/>
      </c>
      <c r="U93" s="247" t="str">
        <f>IF((COUNTIF('MS-Sang'!O$6:O$35,$D93)+COUNTIF('MS-Chieu'!O$6:O$35,$D93))&gt;0,U$6&amp;" ("&amp;TEXT(COUNTIF('MS-Sang'!O$6:O$35,$D93)+COUNTIF('MS-Chieu'!O$6:O$35,$D93),"0")&amp;"), ","")</f>
        <v/>
      </c>
      <c r="V93" s="247" t="str">
        <f>IF((COUNTIF('MS-Sang'!P$6:P$35,$D93)+COUNTIF('MS-Chieu'!P$6:P$35,$D93))&gt;0,V$6&amp;" ("&amp;TEXT(COUNTIF('MS-Sang'!P$6:P$35,$D93)+COUNTIF('MS-Chieu'!P$6:P$35,$D93),"0")&amp;"), ","")</f>
        <v/>
      </c>
      <c r="W93" s="247" t="str">
        <f>IF((COUNTIF('MS-Sang'!Q$6:Q$35,$D93)+COUNTIF('MS-Chieu'!Q$6:Q$35,$D93))&gt;0,W$6&amp;" ("&amp;TEXT(COUNTIF('MS-Sang'!Q$6:Q$35,$D93)+COUNTIF('MS-Chieu'!Q$6:Q$35,$D93),"0")&amp;"), ","")</f>
        <v/>
      </c>
      <c r="X93" s="247" t="str">
        <f>IF((COUNTIF('MS-Sang'!R$6:R$35,$D93)+COUNTIF('MS-Chieu'!R$6:R$35,$D93))&gt;0,X$6&amp;" ("&amp;TEXT(COUNTIF('MS-Sang'!R$6:R$35,$D93)+COUNTIF('MS-Chieu'!R$6:R$35,$D93),"0")&amp;"), ","")</f>
        <v/>
      </c>
      <c r="Y93" s="247" t="str">
        <f>IF((COUNTIF('MS-Sang'!S$6:S$35,$D93)+COUNTIF('MS-Chieu'!S$6:S$35,$D93))&gt;0,Y$6&amp;" ("&amp;TEXT(COUNTIF('MS-Sang'!S$6:S$35,$D93)+COUNTIF('MS-Chieu'!S$6:S$35,$D93),"0")&amp;"), ","")</f>
        <v/>
      </c>
      <c r="Z93" s="247" t="str">
        <f>IF((COUNTIF('MS-Sang'!T$6:T$35,$D93)+COUNTIF('MS-Chieu'!T$6:T$35,$D93))&gt;0,Z$6&amp;" ("&amp;TEXT(COUNTIF('MS-Sang'!T$6:T$35,$D93)+COUNTIF('MS-Chieu'!T$6:T$35,$D93),"0")&amp;"), ","")</f>
        <v/>
      </c>
      <c r="AA93" s="247" t="str">
        <f>IF((COUNTIF('MS-Sang'!U$6:U$35,$D93)+COUNTIF('MS-Chieu'!U$6:U$35,$D93))&gt;0,AA$6&amp;" ("&amp;TEXT(COUNTIF('MS-Sang'!U$6:U$35,$D93)+COUNTIF('MS-Chieu'!U$6:U$35,$D93),"0")&amp;"), ","")</f>
        <v/>
      </c>
      <c r="AB93" s="247" t="str">
        <f>IF((COUNTIF('MS-Sang'!V$6:V$35,$D93)+COUNTIF('MS-Chieu'!V$6:V$35,$D93))&gt;0,AB$6&amp;" ("&amp;TEXT(COUNTIF('MS-Sang'!V$6:V$35,$D93)+COUNTIF('MS-Chieu'!V$6:V$35,$D93),"0")&amp;"), ","")</f>
        <v/>
      </c>
      <c r="AC93" s="247" t="str">
        <f>IF((COUNTIF('MS-Sang'!W$6:W$35,$D93)+COUNTIF('MS-Chieu'!W$6:W$35,$D93))&gt;0,AC$6&amp;" ("&amp;TEXT(COUNTIF('MS-Sang'!W$6:W$35,$D93)+COUNTIF('MS-Chieu'!W$6:W$35,$D93),"0")&amp;"), ","")</f>
        <v/>
      </c>
      <c r="AD93" s="247" t="str">
        <f>IF((COUNTIF('MS-Sang'!X$6:X$35,$D93)+COUNTIF('MS-Chieu'!X$6:X$35,$D93))&gt;0,AD$6&amp;" ("&amp;TEXT(COUNTIF('MS-Sang'!X$6:X$35,$D93)+COUNTIF('MS-Chieu'!X$6:X$35,$D93),"0")&amp;"), ","")</f>
        <v/>
      </c>
      <c r="AE93" s="247" t="str">
        <f>IF((COUNTIF('MS-Sang'!Y$6:Y$35,$D93)+COUNTIF('MS-Chieu'!Y$6:Y$35,$D93))&gt;0,AE$6&amp;" ("&amp;TEXT(COUNTIF('MS-Sang'!Y$6:Y$35,$D93)+COUNTIF('MS-Chieu'!Y$6:Y$35,$D93),"0")&amp;"), ","")</f>
        <v/>
      </c>
      <c r="AF93" s="247" t="str">
        <f>IF((COUNTIF('MS-Sang'!Z$6:Z$35,$D93)+COUNTIF('MS-Chieu'!Z$6:Z$35,$D93))&gt;0,AF$6&amp;" ("&amp;TEXT(COUNTIF('MS-Sang'!Z$6:Z$35,$D93)+COUNTIF('MS-Chieu'!Z$6:Z$35,$D93),"0")&amp;"), ","")</f>
        <v/>
      </c>
      <c r="AG93" s="247" t="str">
        <f>IF((COUNTIF('MS-Sang'!AA$6:AA$35,$D93)+COUNTIF('MS-Chieu'!AA$6:AA$35,$D93))&gt;0,AG$6&amp;" ("&amp;TEXT(COUNTIF('MS-Sang'!AA$6:AA$35,$D93)+COUNTIF('MS-Chieu'!AA$6:AA$35,$D93),"0")&amp;"), ","")</f>
        <v/>
      </c>
      <c r="AH93" s="247" t="str">
        <f>IF((COUNTIF('MS-Sang'!AB$6:AB$35,$D93)+COUNTIF('MS-Chieu'!AB$6:AB$35,$D93))&gt;0,AH$6&amp;" ("&amp;TEXT(COUNTIF('MS-Sang'!AB$6:AB$35,$D93)+COUNTIF('MS-Chieu'!AB$6:AB$35,$D93),"0")&amp;"), ","")</f>
        <v/>
      </c>
      <c r="AI93" s="247" t="str">
        <f>IF((COUNTIF('MS-Sang'!AC$6:AC$35,$D93)+COUNTIF('MS-Chieu'!AC$6:AC$35,$D93))&gt;0,AI$6&amp;" ("&amp;TEXT(COUNTIF('MS-Sang'!AC$6:AC$35,$D93)+COUNTIF('MS-Chieu'!AC$6:AC$35,$D93),"0")&amp;"), ","")</f>
        <v/>
      </c>
      <c r="AJ93" s="247" t="str">
        <f>IF((COUNTIF('MS-Sang'!AD$6:AD$35,$D93)+COUNTIF('MS-Chieu'!AD$6:AD$35,$D93))&gt;0,AJ$6&amp;" ("&amp;TEXT(COUNTIF('MS-Sang'!AD$6:AD$35,$D93)+COUNTIF('MS-Chieu'!AD$6:AD$35,$D93),"0")&amp;"), ","")</f>
        <v/>
      </c>
      <c r="AK93" s="247" t="str">
        <f>IF((COUNTIF('MS-Sang'!AE$6:AE$35,$D93)+COUNTIF('MS-Chieu'!AE$6:AE$35,$D93))&gt;0,AK$6&amp;" ("&amp;TEXT(COUNTIF('MS-Sang'!AE$6:AE$35,$D93)+COUNTIF('MS-Chieu'!AE$6:AE$35,$D93),"0")&amp;"), ","")</f>
        <v/>
      </c>
      <c r="AL93" s="247" t="str">
        <f>IF((COUNTIF('MS-Sang'!AF$6:AF$35,$D93)+COUNTIF('MS-Chieu'!AF$6:AF$35,$D93))&gt;0,AL$6&amp;" ("&amp;TEXT(COUNTIF('MS-Sang'!AF$6:AF$35,$D93)+COUNTIF('MS-Chieu'!AF$6:AF$35,$D93),"0")&amp;"), ","")</f>
        <v/>
      </c>
      <c r="AM93" s="247" t="str">
        <f>IF((COUNTIF('MS-Sang'!AG$6:AG$35,$D93)+COUNTIF('MS-Chieu'!AG$6:AG$35,$D93))&gt;0,AM$6&amp;" ("&amp;TEXT(COUNTIF('MS-Sang'!AG$6:AG$35,$D93)+COUNTIF('MS-Chieu'!AG$6:AG$35,$D93),"0")&amp;"), ","")</f>
        <v/>
      </c>
      <c r="AN93" s="247" t="str">
        <f>IF((COUNTIF('MS-Sang'!AH$6:AH$35,$D93)+COUNTIF('MS-Chieu'!AH$6:AH$35,$D93))&gt;0,AN$6&amp;" ("&amp;TEXT(COUNTIF('MS-Sang'!AH$6:AH$35,$D93)+COUNTIF('MS-Chieu'!AH$6:AH$35,$D93),"0")&amp;"), ","")</f>
        <v/>
      </c>
      <c r="AO93" s="247" t="str">
        <f>IF((COUNTIF('MS-Sang'!AI$6:AI$35,$D93)+COUNTIF('MS-Chieu'!AI$6:AI$35,$D93))&gt;0,AO$6&amp;" ("&amp;TEXT(COUNTIF('MS-Sang'!AI$6:AI$35,$D93)+COUNTIF('MS-Chieu'!AI$6:AI$35,$D93),"0")&amp;"), ","")</f>
        <v/>
      </c>
      <c r="AP93" s="247" t="str">
        <f>IF((COUNTIF('MS-Sang'!AJ$6:AJ$35,$D93)+COUNTIF('MS-Chieu'!AJ$6:AJ$35,$D93))&gt;0,AP$6&amp;" ("&amp;TEXT(COUNTIF('MS-Sang'!AJ$6:AJ$35,$D93)+COUNTIF('MS-Chieu'!AJ$6:AJ$35,$D93),"0")&amp;"), ","")</f>
        <v/>
      </c>
      <c r="AQ93" s="247" t="str">
        <f>IF((COUNTIF('MS-Sang'!AK$6:AK$35,$D93)+COUNTIF('MS-Chieu'!AK$6:AK$35,$D93))&gt;0,AQ$6&amp;" ("&amp;TEXT(COUNTIF('MS-Sang'!AK$6:AK$35,$D93)+COUNTIF('MS-Chieu'!AK$6:AK$35,$D93),"0")&amp;"), ","")</f>
        <v/>
      </c>
      <c r="AR93" s="247" t="str">
        <f>IF((COUNTIF('MS-Sang'!AL$6:AL$35,$D93)+COUNTIF('MS-Chieu'!AL$6:AL$35,$D93))&gt;0,AR$6&amp;" ("&amp;TEXT(COUNTIF('MS-Sang'!AL$6:AL$35,$D93)+COUNTIF('MS-Chieu'!AL$6:AL$35,$D93),"0")&amp;"), ","")</f>
        <v/>
      </c>
      <c r="AS93" s="247" t="str">
        <f>IF((COUNTIF('MS-Sang'!AM$6:AM$35,$D93)+COUNTIF('MS-Chieu'!AM$6:AM$35,$D93))&gt;0,AS$6&amp;" ("&amp;TEXT(COUNTIF('MS-Sang'!AM$6:AM$35,$D93)+COUNTIF('MS-Chieu'!AM$6:AM$35,$D93),"0")&amp;"), ","")</f>
        <v/>
      </c>
    </row>
    <row r="94" spans="1:45" ht="18.75" x14ac:dyDescent="0.2">
      <c r="A94" s="249"/>
      <c r="B94" s="250" t="str">
        <f>'MS1'!L88</f>
        <v>Nguyễn Văn Bền</v>
      </c>
      <c r="C94" s="250" t="str">
        <f>'MS1'!E88</f>
        <v>Nghề</v>
      </c>
      <c r="D94" s="251" t="str">
        <f>'MS1'!B88</f>
        <v>Z2</v>
      </c>
      <c r="E94" s="250"/>
      <c r="F94" s="247" t="str">
        <f t="shared" si="4"/>
        <v/>
      </c>
      <c r="G94" s="248">
        <f>COUNTIF('MS-Sang'!$C$6:$AI$35,PCGD!$D$8)+COUNTIF('MS-Chieu'!$C$6:$AI$35,PCGD!$D94)</f>
        <v>12</v>
      </c>
      <c r="H94" s="247" t="str">
        <f t="shared" si="5"/>
        <v/>
      </c>
      <c r="I94" s="247" t="str">
        <f>IF((COUNTIF('MS-Sang'!C$6:C$35,$D94)+COUNTIF('MS-Chieu'!C$6:C$35,$D94))&gt;0,I$6&amp;" ("&amp;TEXT(COUNTIF('MS-Sang'!C$6:C$35,$D94)+COUNTIF('MS-Chieu'!C$6:C$35,$D94),"0")&amp;"), ","")</f>
        <v/>
      </c>
      <c r="J94" s="247" t="str">
        <f>IF((COUNTIF('MS-Sang'!D$6:D$35,$D94)+COUNTIF('MS-Chieu'!D$6:D$35,$D94))&gt;0,J$6&amp;" ("&amp;TEXT(COUNTIF('MS-Sang'!D$6:D$35,$D94)+COUNTIF('MS-Chieu'!D$6:D$35,$D94),"0")&amp;"), ","")</f>
        <v/>
      </c>
      <c r="K94" s="247" t="str">
        <f>IF((COUNTIF('MS-Sang'!E$6:E$35,$D94)+COUNTIF('MS-Chieu'!E$6:E$35,$D94))&gt;0,K$6&amp;" ("&amp;TEXT(COUNTIF('MS-Sang'!E$6:E$35,$D94)+COUNTIF('MS-Chieu'!E$6:E$35,$D94),"0")&amp;"), ","")</f>
        <v/>
      </c>
      <c r="L94" s="247" t="str">
        <f>IF((COUNTIF('MS-Sang'!F$6:F$35,$D94)+COUNTIF('MS-Chieu'!F$6:F$35,$D94))&gt;0,L$6&amp;" ("&amp;TEXT(COUNTIF('MS-Sang'!F$6:F$35,$D94)+COUNTIF('MS-Chieu'!F$6:F$35,$D94),"0")&amp;"), ","")</f>
        <v/>
      </c>
      <c r="M94" s="247" t="str">
        <f>IF((COUNTIF('MS-Sang'!G$6:G$35,$D94)+COUNTIF('MS-Chieu'!G$6:G$35,$D94))&gt;0,M$6&amp;" ("&amp;TEXT(COUNTIF('MS-Sang'!G$6:G$35,$D94)+COUNTIF('MS-Chieu'!G$6:G$35,$D94),"0")&amp;"), ","")</f>
        <v/>
      </c>
      <c r="N94" s="247" t="str">
        <f>IF((COUNTIF('MS-Sang'!H$6:H$35,$D94)+COUNTIF('MS-Chieu'!H$6:H$35,$D94))&gt;0,N$6&amp;" ("&amp;TEXT(COUNTIF('MS-Sang'!H$6:H$35,$D94)+COUNTIF('MS-Chieu'!H$6:H$35,$D94),"0")&amp;"), ","")</f>
        <v/>
      </c>
      <c r="O94" s="247" t="str">
        <f>IF((COUNTIF('MS-Sang'!I$6:I$35,$D94)+COUNTIF('MS-Chieu'!I$6:I$35,$D94))&gt;0,O$6&amp;" ("&amp;TEXT(COUNTIF('MS-Sang'!I$6:I$35,$D94)+COUNTIF('MS-Chieu'!I$6:I$35,$D94),"0")&amp;"), ","")</f>
        <v/>
      </c>
      <c r="P94" s="247" t="str">
        <f>IF((COUNTIF('MS-Sang'!J$6:J$35,$D94)+COUNTIF('MS-Chieu'!J$6:J$35,$D94))&gt;0,P$6&amp;" ("&amp;TEXT(COUNTIF('MS-Sang'!J$6:J$35,$D94)+COUNTIF('MS-Chieu'!J$6:J$35,$D94),"0")&amp;"), ","")</f>
        <v/>
      </c>
      <c r="Q94" s="247" t="str">
        <f>IF((COUNTIF('MS-Sang'!K$6:K$35,$D94)+COUNTIF('MS-Chieu'!K$6:K$35,$D94))&gt;0,Q$6&amp;" ("&amp;TEXT(COUNTIF('MS-Sang'!K$6:K$35,$D94)+COUNTIF('MS-Chieu'!K$6:K$35,$D94),"0")&amp;"), ","")</f>
        <v/>
      </c>
      <c r="R94" s="247" t="str">
        <f>IF((COUNTIF('MS-Sang'!L$6:L$35,$D94)+COUNTIF('MS-Chieu'!L$6:L$35,$D94))&gt;0,R$6&amp;" ("&amp;TEXT(COUNTIF('MS-Sang'!L$6:L$35,$D94)+COUNTIF('MS-Chieu'!L$6:L$35,$D94),"0")&amp;"), ","")</f>
        <v/>
      </c>
      <c r="S94" s="247" t="str">
        <f>IF((COUNTIF('MS-Sang'!M$6:M$35,$D94)+COUNTIF('MS-Chieu'!M$6:M$35,$D94))&gt;0,S$6&amp;" ("&amp;TEXT(COUNTIF('MS-Sang'!M$6:M$35,$D94)+COUNTIF('MS-Chieu'!M$6:M$35,$D94),"0")&amp;"), ","")</f>
        <v/>
      </c>
      <c r="T94" s="247" t="str">
        <f>IF((COUNTIF('MS-Sang'!N$6:N$35,$D94)+COUNTIF('MS-Chieu'!N$6:N$35,$D94))&gt;0,T$6&amp;" ("&amp;TEXT(COUNTIF('MS-Sang'!N$6:N$35,$D94)+COUNTIF('MS-Chieu'!N$6:N$35,$D94),"0")&amp;"), ","")</f>
        <v/>
      </c>
      <c r="U94" s="247" t="str">
        <f>IF((COUNTIF('MS-Sang'!O$6:O$35,$D94)+COUNTIF('MS-Chieu'!O$6:O$35,$D94))&gt;0,U$6&amp;" ("&amp;TEXT(COUNTIF('MS-Sang'!O$6:O$35,$D94)+COUNTIF('MS-Chieu'!O$6:O$35,$D94),"0")&amp;"), ","")</f>
        <v/>
      </c>
      <c r="V94" s="247" t="str">
        <f>IF((COUNTIF('MS-Sang'!P$6:P$35,$D94)+COUNTIF('MS-Chieu'!P$6:P$35,$D94))&gt;0,V$6&amp;" ("&amp;TEXT(COUNTIF('MS-Sang'!P$6:P$35,$D94)+COUNTIF('MS-Chieu'!P$6:P$35,$D94),"0")&amp;"), ","")</f>
        <v/>
      </c>
      <c r="W94" s="247" t="str">
        <f>IF((COUNTIF('MS-Sang'!Q$6:Q$35,$D94)+COUNTIF('MS-Chieu'!Q$6:Q$35,$D94))&gt;0,W$6&amp;" ("&amp;TEXT(COUNTIF('MS-Sang'!Q$6:Q$35,$D94)+COUNTIF('MS-Chieu'!Q$6:Q$35,$D94),"0")&amp;"), ","")</f>
        <v/>
      </c>
      <c r="X94" s="247" t="str">
        <f>IF((COUNTIF('MS-Sang'!R$6:R$35,$D94)+COUNTIF('MS-Chieu'!R$6:R$35,$D94))&gt;0,X$6&amp;" ("&amp;TEXT(COUNTIF('MS-Sang'!R$6:R$35,$D94)+COUNTIF('MS-Chieu'!R$6:R$35,$D94),"0")&amp;"), ","")</f>
        <v/>
      </c>
      <c r="Y94" s="247" t="str">
        <f>IF((COUNTIF('MS-Sang'!S$6:S$35,$D94)+COUNTIF('MS-Chieu'!S$6:S$35,$D94))&gt;0,Y$6&amp;" ("&amp;TEXT(COUNTIF('MS-Sang'!S$6:S$35,$D94)+COUNTIF('MS-Chieu'!S$6:S$35,$D94),"0")&amp;"), ","")</f>
        <v/>
      </c>
      <c r="Z94" s="247" t="str">
        <f>IF((COUNTIF('MS-Sang'!T$6:T$35,$D94)+COUNTIF('MS-Chieu'!T$6:T$35,$D94))&gt;0,Z$6&amp;" ("&amp;TEXT(COUNTIF('MS-Sang'!T$6:T$35,$D94)+COUNTIF('MS-Chieu'!T$6:T$35,$D94),"0")&amp;"), ","")</f>
        <v/>
      </c>
      <c r="AA94" s="247" t="str">
        <f>IF((COUNTIF('MS-Sang'!U$6:U$35,$D94)+COUNTIF('MS-Chieu'!U$6:U$35,$D94))&gt;0,AA$6&amp;" ("&amp;TEXT(COUNTIF('MS-Sang'!U$6:U$35,$D94)+COUNTIF('MS-Chieu'!U$6:U$35,$D94),"0")&amp;"), ","")</f>
        <v/>
      </c>
      <c r="AB94" s="247" t="str">
        <f>IF((COUNTIF('MS-Sang'!V$6:V$35,$D94)+COUNTIF('MS-Chieu'!V$6:V$35,$D94))&gt;0,AB$6&amp;" ("&amp;TEXT(COUNTIF('MS-Sang'!V$6:V$35,$D94)+COUNTIF('MS-Chieu'!V$6:V$35,$D94),"0")&amp;"), ","")</f>
        <v/>
      </c>
      <c r="AC94" s="247" t="str">
        <f>IF((COUNTIF('MS-Sang'!W$6:W$35,$D94)+COUNTIF('MS-Chieu'!W$6:W$35,$D94))&gt;0,AC$6&amp;" ("&amp;TEXT(COUNTIF('MS-Sang'!W$6:W$35,$D94)+COUNTIF('MS-Chieu'!W$6:W$35,$D94),"0")&amp;"), ","")</f>
        <v/>
      </c>
      <c r="AD94" s="247" t="str">
        <f>IF((COUNTIF('MS-Sang'!X$6:X$35,$D94)+COUNTIF('MS-Chieu'!X$6:X$35,$D94))&gt;0,AD$6&amp;" ("&amp;TEXT(COUNTIF('MS-Sang'!X$6:X$35,$D94)+COUNTIF('MS-Chieu'!X$6:X$35,$D94),"0")&amp;"), ","")</f>
        <v/>
      </c>
      <c r="AE94" s="247" t="str">
        <f>IF((COUNTIF('MS-Sang'!Y$6:Y$35,$D94)+COUNTIF('MS-Chieu'!Y$6:Y$35,$D94))&gt;0,AE$6&amp;" ("&amp;TEXT(COUNTIF('MS-Sang'!Y$6:Y$35,$D94)+COUNTIF('MS-Chieu'!Y$6:Y$35,$D94),"0")&amp;"), ","")</f>
        <v/>
      </c>
      <c r="AF94" s="247" t="str">
        <f>IF((COUNTIF('MS-Sang'!Z$6:Z$35,$D94)+COUNTIF('MS-Chieu'!Z$6:Z$35,$D94))&gt;0,AF$6&amp;" ("&amp;TEXT(COUNTIF('MS-Sang'!Z$6:Z$35,$D94)+COUNTIF('MS-Chieu'!Z$6:Z$35,$D94),"0")&amp;"), ","")</f>
        <v/>
      </c>
      <c r="AG94" s="247" t="str">
        <f>IF((COUNTIF('MS-Sang'!AA$6:AA$35,$D94)+COUNTIF('MS-Chieu'!AA$6:AA$35,$D94))&gt;0,AG$6&amp;" ("&amp;TEXT(COUNTIF('MS-Sang'!AA$6:AA$35,$D94)+COUNTIF('MS-Chieu'!AA$6:AA$35,$D94),"0")&amp;"), ","")</f>
        <v/>
      </c>
      <c r="AH94" s="247" t="str">
        <f>IF((COUNTIF('MS-Sang'!AB$6:AB$35,$D94)+COUNTIF('MS-Chieu'!AB$6:AB$35,$D94))&gt;0,AH$6&amp;" ("&amp;TEXT(COUNTIF('MS-Sang'!AB$6:AB$35,$D94)+COUNTIF('MS-Chieu'!AB$6:AB$35,$D94),"0")&amp;"), ","")</f>
        <v/>
      </c>
      <c r="AI94" s="247" t="str">
        <f>IF((COUNTIF('MS-Sang'!AC$6:AC$35,$D94)+COUNTIF('MS-Chieu'!AC$6:AC$35,$D94))&gt;0,AI$6&amp;" ("&amp;TEXT(COUNTIF('MS-Sang'!AC$6:AC$35,$D94)+COUNTIF('MS-Chieu'!AC$6:AC$35,$D94),"0")&amp;"), ","")</f>
        <v/>
      </c>
      <c r="AJ94" s="247" t="str">
        <f>IF((COUNTIF('MS-Sang'!AD$6:AD$35,$D94)+COUNTIF('MS-Chieu'!AD$6:AD$35,$D94))&gt;0,AJ$6&amp;" ("&amp;TEXT(COUNTIF('MS-Sang'!AD$6:AD$35,$D94)+COUNTIF('MS-Chieu'!AD$6:AD$35,$D94),"0")&amp;"), ","")</f>
        <v/>
      </c>
      <c r="AK94" s="247" t="str">
        <f>IF((COUNTIF('MS-Sang'!AE$6:AE$35,$D94)+COUNTIF('MS-Chieu'!AE$6:AE$35,$D94))&gt;0,AK$6&amp;" ("&amp;TEXT(COUNTIF('MS-Sang'!AE$6:AE$35,$D94)+COUNTIF('MS-Chieu'!AE$6:AE$35,$D94),"0")&amp;"), ","")</f>
        <v/>
      </c>
      <c r="AL94" s="247" t="str">
        <f>IF((COUNTIF('MS-Sang'!AF$6:AF$35,$D94)+COUNTIF('MS-Chieu'!AF$6:AF$35,$D94))&gt;0,AL$6&amp;" ("&amp;TEXT(COUNTIF('MS-Sang'!AF$6:AF$35,$D94)+COUNTIF('MS-Chieu'!AF$6:AF$35,$D94),"0")&amp;"), ","")</f>
        <v/>
      </c>
      <c r="AM94" s="247" t="str">
        <f>IF((COUNTIF('MS-Sang'!AG$6:AG$35,$D94)+COUNTIF('MS-Chieu'!AG$6:AG$35,$D94))&gt;0,AM$6&amp;" ("&amp;TEXT(COUNTIF('MS-Sang'!AG$6:AG$35,$D94)+COUNTIF('MS-Chieu'!AG$6:AG$35,$D94),"0")&amp;"), ","")</f>
        <v/>
      </c>
      <c r="AN94" s="247" t="str">
        <f>IF((COUNTIF('MS-Sang'!AH$6:AH$35,$D94)+COUNTIF('MS-Chieu'!AH$6:AH$35,$D94))&gt;0,AN$6&amp;" ("&amp;TEXT(COUNTIF('MS-Sang'!AH$6:AH$35,$D94)+COUNTIF('MS-Chieu'!AH$6:AH$35,$D94),"0")&amp;"), ","")</f>
        <v/>
      </c>
      <c r="AO94" s="247" t="str">
        <f>IF((COUNTIF('MS-Sang'!AI$6:AI$35,$D94)+COUNTIF('MS-Chieu'!AI$6:AI$35,$D94))&gt;0,AO$6&amp;" ("&amp;TEXT(COUNTIF('MS-Sang'!AI$6:AI$35,$D94)+COUNTIF('MS-Chieu'!AI$6:AI$35,$D94),"0")&amp;"), ","")</f>
        <v/>
      </c>
      <c r="AP94" s="247" t="str">
        <f>IF((COUNTIF('MS-Sang'!AJ$6:AJ$35,$D94)+COUNTIF('MS-Chieu'!AJ$6:AJ$35,$D94))&gt;0,AP$6&amp;" ("&amp;TEXT(COUNTIF('MS-Sang'!AJ$6:AJ$35,$D94)+COUNTIF('MS-Chieu'!AJ$6:AJ$35,$D94),"0")&amp;"), ","")</f>
        <v/>
      </c>
      <c r="AQ94" s="247" t="str">
        <f>IF((COUNTIF('MS-Sang'!AK$6:AK$35,$D94)+COUNTIF('MS-Chieu'!AK$6:AK$35,$D94))&gt;0,AQ$6&amp;" ("&amp;TEXT(COUNTIF('MS-Sang'!AK$6:AK$35,$D94)+COUNTIF('MS-Chieu'!AK$6:AK$35,$D94),"0")&amp;"), ","")</f>
        <v/>
      </c>
      <c r="AR94" s="247" t="str">
        <f>IF((COUNTIF('MS-Sang'!AL$6:AL$35,$D94)+COUNTIF('MS-Chieu'!AL$6:AL$35,$D94))&gt;0,AR$6&amp;" ("&amp;TEXT(COUNTIF('MS-Sang'!AL$6:AL$35,$D94)+COUNTIF('MS-Chieu'!AL$6:AL$35,$D94),"0")&amp;"), ","")</f>
        <v/>
      </c>
      <c r="AS94" s="247" t="str">
        <f>IF((COUNTIF('MS-Sang'!AM$6:AM$35,$D94)+COUNTIF('MS-Chieu'!AM$6:AM$35,$D94))&gt;0,AS$6&amp;" ("&amp;TEXT(COUNTIF('MS-Sang'!AM$6:AM$35,$D94)+COUNTIF('MS-Chieu'!AM$6:AM$35,$D94),"0")&amp;"), ","")</f>
        <v/>
      </c>
    </row>
    <row r="95" spans="1:45" ht="18.75" x14ac:dyDescent="0.2">
      <c r="A95" s="249"/>
      <c r="B95" s="250" t="str">
        <f>'MS1'!L89</f>
        <v>Nguyễn Thị Vũ Thanh</v>
      </c>
      <c r="C95" s="250" t="str">
        <f>'MS1'!E89</f>
        <v>Nghề</v>
      </c>
      <c r="D95" s="251" t="str">
        <f>'MS1'!B89</f>
        <v>Z3</v>
      </c>
      <c r="E95" s="250"/>
      <c r="F95" s="247" t="str">
        <f t="shared" si="4"/>
        <v/>
      </c>
      <c r="G95" s="248">
        <f>COUNTIF('MS-Sang'!$C$6:$AI$35,PCGD!$D$8)+COUNTIF('MS-Chieu'!$C$6:$AI$35,PCGD!$D95)</f>
        <v>12</v>
      </c>
      <c r="H95" s="247" t="str">
        <f t="shared" si="5"/>
        <v/>
      </c>
      <c r="I95" s="247" t="str">
        <f>IF((COUNTIF('MS-Sang'!C$6:C$35,$D95)+COUNTIF('MS-Chieu'!C$6:C$35,$D95))&gt;0,I$6&amp;" ("&amp;TEXT(COUNTIF('MS-Sang'!C$6:C$35,$D95)+COUNTIF('MS-Chieu'!C$6:C$35,$D95),"0")&amp;"), ","")</f>
        <v/>
      </c>
      <c r="J95" s="247" t="str">
        <f>IF((COUNTIF('MS-Sang'!D$6:D$35,$D95)+COUNTIF('MS-Chieu'!D$6:D$35,$D95))&gt;0,J$6&amp;" ("&amp;TEXT(COUNTIF('MS-Sang'!D$6:D$35,$D95)+COUNTIF('MS-Chieu'!D$6:D$35,$D95),"0")&amp;"), ","")</f>
        <v/>
      </c>
      <c r="K95" s="247" t="str">
        <f>IF((COUNTIF('MS-Sang'!E$6:E$35,$D95)+COUNTIF('MS-Chieu'!E$6:E$35,$D95))&gt;0,K$6&amp;" ("&amp;TEXT(COUNTIF('MS-Sang'!E$6:E$35,$D95)+COUNTIF('MS-Chieu'!E$6:E$35,$D95),"0")&amp;"), ","")</f>
        <v/>
      </c>
      <c r="L95" s="247" t="str">
        <f>IF((COUNTIF('MS-Sang'!F$6:F$35,$D95)+COUNTIF('MS-Chieu'!F$6:F$35,$D95))&gt;0,L$6&amp;" ("&amp;TEXT(COUNTIF('MS-Sang'!F$6:F$35,$D95)+COUNTIF('MS-Chieu'!F$6:F$35,$D95),"0")&amp;"), ","")</f>
        <v/>
      </c>
      <c r="M95" s="247" t="str">
        <f>IF((COUNTIF('MS-Sang'!G$6:G$35,$D95)+COUNTIF('MS-Chieu'!G$6:G$35,$D95))&gt;0,M$6&amp;" ("&amp;TEXT(COUNTIF('MS-Sang'!G$6:G$35,$D95)+COUNTIF('MS-Chieu'!G$6:G$35,$D95),"0")&amp;"), ","")</f>
        <v/>
      </c>
      <c r="N95" s="247" t="str">
        <f>IF((COUNTIF('MS-Sang'!H$6:H$35,$D95)+COUNTIF('MS-Chieu'!H$6:H$35,$D95))&gt;0,N$6&amp;" ("&amp;TEXT(COUNTIF('MS-Sang'!H$6:H$35,$D95)+COUNTIF('MS-Chieu'!H$6:H$35,$D95),"0")&amp;"), ","")</f>
        <v/>
      </c>
      <c r="O95" s="247" t="str">
        <f>IF((COUNTIF('MS-Sang'!I$6:I$35,$D95)+COUNTIF('MS-Chieu'!I$6:I$35,$D95))&gt;0,O$6&amp;" ("&amp;TEXT(COUNTIF('MS-Sang'!I$6:I$35,$D95)+COUNTIF('MS-Chieu'!I$6:I$35,$D95),"0")&amp;"), ","")</f>
        <v/>
      </c>
      <c r="P95" s="247" t="str">
        <f>IF((COUNTIF('MS-Sang'!J$6:J$35,$D95)+COUNTIF('MS-Chieu'!J$6:J$35,$D95))&gt;0,P$6&amp;" ("&amp;TEXT(COUNTIF('MS-Sang'!J$6:J$35,$D95)+COUNTIF('MS-Chieu'!J$6:J$35,$D95),"0")&amp;"), ","")</f>
        <v/>
      </c>
      <c r="Q95" s="247" t="str">
        <f>IF((COUNTIF('MS-Sang'!K$6:K$35,$D95)+COUNTIF('MS-Chieu'!K$6:K$35,$D95))&gt;0,Q$6&amp;" ("&amp;TEXT(COUNTIF('MS-Sang'!K$6:K$35,$D95)+COUNTIF('MS-Chieu'!K$6:K$35,$D95),"0")&amp;"), ","")</f>
        <v/>
      </c>
      <c r="R95" s="247" t="str">
        <f>IF((COUNTIF('MS-Sang'!L$6:L$35,$D95)+COUNTIF('MS-Chieu'!L$6:L$35,$D95))&gt;0,R$6&amp;" ("&amp;TEXT(COUNTIF('MS-Sang'!L$6:L$35,$D95)+COUNTIF('MS-Chieu'!L$6:L$35,$D95),"0")&amp;"), ","")</f>
        <v/>
      </c>
      <c r="S95" s="247" t="str">
        <f>IF((COUNTIF('MS-Sang'!M$6:M$35,$D95)+COUNTIF('MS-Chieu'!M$6:M$35,$D95))&gt;0,S$6&amp;" ("&amp;TEXT(COUNTIF('MS-Sang'!M$6:M$35,$D95)+COUNTIF('MS-Chieu'!M$6:M$35,$D95),"0")&amp;"), ","")</f>
        <v/>
      </c>
      <c r="T95" s="247" t="str">
        <f>IF((COUNTIF('MS-Sang'!N$6:N$35,$D95)+COUNTIF('MS-Chieu'!N$6:N$35,$D95))&gt;0,T$6&amp;" ("&amp;TEXT(COUNTIF('MS-Sang'!N$6:N$35,$D95)+COUNTIF('MS-Chieu'!N$6:N$35,$D95),"0")&amp;"), ","")</f>
        <v/>
      </c>
      <c r="U95" s="247" t="str">
        <f>IF((COUNTIF('MS-Sang'!O$6:O$35,$D95)+COUNTIF('MS-Chieu'!O$6:O$35,$D95))&gt;0,U$6&amp;" ("&amp;TEXT(COUNTIF('MS-Sang'!O$6:O$35,$D95)+COUNTIF('MS-Chieu'!O$6:O$35,$D95),"0")&amp;"), ","")</f>
        <v/>
      </c>
      <c r="V95" s="247" t="str">
        <f>IF((COUNTIF('MS-Sang'!P$6:P$35,$D95)+COUNTIF('MS-Chieu'!P$6:P$35,$D95))&gt;0,V$6&amp;" ("&amp;TEXT(COUNTIF('MS-Sang'!P$6:P$35,$D95)+COUNTIF('MS-Chieu'!P$6:P$35,$D95),"0")&amp;"), ","")</f>
        <v/>
      </c>
      <c r="W95" s="247" t="str">
        <f>IF((COUNTIF('MS-Sang'!Q$6:Q$35,$D95)+COUNTIF('MS-Chieu'!Q$6:Q$35,$D95))&gt;0,W$6&amp;" ("&amp;TEXT(COUNTIF('MS-Sang'!Q$6:Q$35,$D95)+COUNTIF('MS-Chieu'!Q$6:Q$35,$D95),"0")&amp;"), ","")</f>
        <v/>
      </c>
      <c r="X95" s="247" t="str">
        <f>IF((COUNTIF('MS-Sang'!R$6:R$35,$D95)+COUNTIF('MS-Chieu'!R$6:R$35,$D95))&gt;0,X$6&amp;" ("&amp;TEXT(COUNTIF('MS-Sang'!R$6:R$35,$D95)+COUNTIF('MS-Chieu'!R$6:R$35,$D95),"0")&amp;"), ","")</f>
        <v/>
      </c>
      <c r="Y95" s="247" t="str">
        <f>IF((COUNTIF('MS-Sang'!S$6:S$35,$D95)+COUNTIF('MS-Chieu'!S$6:S$35,$D95))&gt;0,Y$6&amp;" ("&amp;TEXT(COUNTIF('MS-Sang'!S$6:S$35,$D95)+COUNTIF('MS-Chieu'!S$6:S$35,$D95),"0")&amp;"), ","")</f>
        <v/>
      </c>
      <c r="Z95" s="247" t="str">
        <f>IF((COUNTIF('MS-Sang'!T$6:T$35,$D95)+COUNTIF('MS-Chieu'!T$6:T$35,$D95))&gt;0,Z$6&amp;" ("&amp;TEXT(COUNTIF('MS-Sang'!T$6:T$35,$D95)+COUNTIF('MS-Chieu'!T$6:T$35,$D95),"0")&amp;"), ","")</f>
        <v/>
      </c>
      <c r="AA95" s="247" t="str">
        <f>IF((COUNTIF('MS-Sang'!U$6:U$35,$D95)+COUNTIF('MS-Chieu'!U$6:U$35,$D95))&gt;0,AA$6&amp;" ("&amp;TEXT(COUNTIF('MS-Sang'!U$6:U$35,$D95)+COUNTIF('MS-Chieu'!U$6:U$35,$D95),"0")&amp;"), ","")</f>
        <v/>
      </c>
      <c r="AB95" s="247" t="str">
        <f>IF((COUNTIF('MS-Sang'!V$6:V$35,$D95)+COUNTIF('MS-Chieu'!V$6:V$35,$D95))&gt;0,AB$6&amp;" ("&amp;TEXT(COUNTIF('MS-Sang'!V$6:V$35,$D95)+COUNTIF('MS-Chieu'!V$6:V$35,$D95),"0")&amp;"), ","")</f>
        <v/>
      </c>
      <c r="AC95" s="247" t="str">
        <f>IF((COUNTIF('MS-Sang'!W$6:W$35,$D95)+COUNTIF('MS-Chieu'!W$6:W$35,$D95))&gt;0,AC$6&amp;" ("&amp;TEXT(COUNTIF('MS-Sang'!W$6:W$35,$D95)+COUNTIF('MS-Chieu'!W$6:W$35,$D95),"0")&amp;"), ","")</f>
        <v/>
      </c>
      <c r="AD95" s="247" t="str">
        <f>IF((COUNTIF('MS-Sang'!X$6:X$35,$D95)+COUNTIF('MS-Chieu'!X$6:X$35,$D95))&gt;0,AD$6&amp;" ("&amp;TEXT(COUNTIF('MS-Sang'!X$6:X$35,$D95)+COUNTIF('MS-Chieu'!X$6:X$35,$D95),"0")&amp;"), ","")</f>
        <v/>
      </c>
      <c r="AE95" s="247" t="str">
        <f>IF((COUNTIF('MS-Sang'!Y$6:Y$35,$D95)+COUNTIF('MS-Chieu'!Y$6:Y$35,$D95))&gt;0,AE$6&amp;" ("&amp;TEXT(COUNTIF('MS-Sang'!Y$6:Y$35,$D95)+COUNTIF('MS-Chieu'!Y$6:Y$35,$D95),"0")&amp;"), ","")</f>
        <v/>
      </c>
      <c r="AF95" s="247" t="str">
        <f>IF((COUNTIF('MS-Sang'!Z$6:Z$35,$D95)+COUNTIF('MS-Chieu'!Z$6:Z$35,$D95))&gt;0,AF$6&amp;" ("&amp;TEXT(COUNTIF('MS-Sang'!Z$6:Z$35,$D95)+COUNTIF('MS-Chieu'!Z$6:Z$35,$D95),"0")&amp;"), ","")</f>
        <v/>
      </c>
      <c r="AG95" s="247" t="str">
        <f>IF((COUNTIF('MS-Sang'!AA$6:AA$35,$D95)+COUNTIF('MS-Chieu'!AA$6:AA$35,$D95))&gt;0,AG$6&amp;" ("&amp;TEXT(COUNTIF('MS-Sang'!AA$6:AA$35,$D95)+COUNTIF('MS-Chieu'!AA$6:AA$35,$D95),"0")&amp;"), ","")</f>
        <v/>
      </c>
      <c r="AH95" s="247" t="str">
        <f>IF((COUNTIF('MS-Sang'!AB$6:AB$35,$D95)+COUNTIF('MS-Chieu'!AB$6:AB$35,$D95))&gt;0,AH$6&amp;" ("&amp;TEXT(COUNTIF('MS-Sang'!AB$6:AB$35,$D95)+COUNTIF('MS-Chieu'!AB$6:AB$35,$D95),"0")&amp;"), ","")</f>
        <v/>
      </c>
      <c r="AI95" s="247" t="str">
        <f>IF((COUNTIF('MS-Sang'!AC$6:AC$35,$D95)+COUNTIF('MS-Chieu'!AC$6:AC$35,$D95))&gt;0,AI$6&amp;" ("&amp;TEXT(COUNTIF('MS-Sang'!AC$6:AC$35,$D95)+COUNTIF('MS-Chieu'!AC$6:AC$35,$D95),"0")&amp;"), ","")</f>
        <v/>
      </c>
      <c r="AJ95" s="247" t="str">
        <f>IF((COUNTIF('MS-Sang'!AD$6:AD$35,$D95)+COUNTIF('MS-Chieu'!AD$6:AD$35,$D95))&gt;0,AJ$6&amp;" ("&amp;TEXT(COUNTIF('MS-Sang'!AD$6:AD$35,$D95)+COUNTIF('MS-Chieu'!AD$6:AD$35,$D95),"0")&amp;"), ","")</f>
        <v/>
      </c>
      <c r="AK95" s="247" t="str">
        <f>IF((COUNTIF('MS-Sang'!AE$6:AE$35,$D95)+COUNTIF('MS-Chieu'!AE$6:AE$35,$D95))&gt;0,AK$6&amp;" ("&amp;TEXT(COUNTIF('MS-Sang'!AE$6:AE$35,$D95)+COUNTIF('MS-Chieu'!AE$6:AE$35,$D95),"0")&amp;"), ","")</f>
        <v/>
      </c>
      <c r="AL95" s="247" t="str">
        <f>IF((COUNTIF('MS-Sang'!AF$6:AF$35,$D95)+COUNTIF('MS-Chieu'!AF$6:AF$35,$D95))&gt;0,AL$6&amp;" ("&amp;TEXT(COUNTIF('MS-Sang'!AF$6:AF$35,$D95)+COUNTIF('MS-Chieu'!AF$6:AF$35,$D95),"0")&amp;"), ","")</f>
        <v/>
      </c>
      <c r="AM95" s="247" t="str">
        <f>IF((COUNTIF('MS-Sang'!AG$6:AG$35,$D95)+COUNTIF('MS-Chieu'!AG$6:AG$35,$D95))&gt;0,AM$6&amp;" ("&amp;TEXT(COUNTIF('MS-Sang'!AG$6:AG$35,$D95)+COUNTIF('MS-Chieu'!AG$6:AG$35,$D95),"0")&amp;"), ","")</f>
        <v/>
      </c>
      <c r="AN95" s="247" t="str">
        <f>IF((COUNTIF('MS-Sang'!AH$6:AH$35,$D95)+COUNTIF('MS-Chieu'!AH$6:AH$35,$D95))&gt;0,AN$6&amp;" ("&amp;TEXT(COUNTIF('MS-Sang'!AH$6:AH$35,$D95)+COUNTIF('MS-Chieu'!AH$6:AH$35,$D95),"0")&amp;"), ","")</f>
        <v/>
      </c>
      <c r="AO95" s="247" t="str">
        <f>IF((COUNTIF('MS-Sang'!AI$6:AI$35,$D95)+COUNTIF('MS-Chieu'!AI$6:AI$35,$D95))&gt;0,AO$6&amp;" ("&amp;TEXT(COUNTIF('MS-Sang'!AI$6:AI$35,$D95)+COUNTIF('MS-Chieu'!AI$6:AI$35,$D95),"0")&amp;"), ","")</f>
        <v/>
      </c>
      <c r="AP95" s="247" t="str">
        <f>IF((COUNTIF('MS-Sang'!AJ$6:AJ$35,$D95)+COUNTIF('MS-Chieu'!AJ$6:AJ$35,$D95))&gt;0,AP$6&amp;" ("&amp;TEXT(COUNTIF('MS-Sang'!AJ$6:AJ$35,$D95)+COUNTIF('MS-Chieu'!AJ$6:AJ$35,$D95),"0")&amp;"), ","")</f>
        <v/>
      </c>
      <c r="AQ95" s="247" t="str">
        <f>IF((COUNTIF('MS-Sang'!AK$6:AK$35,$D95)+COUNTIF('MS-Chieu'!AK$6:AK$35,$D95))&gt;0,AQ$6&amp;" ("&amp;TEXT(COUNTIF('MS-Sang'!AK$6:AK$35,$D95)+COUNTIF('MS-Chieu'!AK$6:AK$35,$D95),"0")&amp;"), ","")</f>
        <v/>
      </c>
      <c r="AR95" s="247" t="str">
        <f>IF((COUNTIF('MS-Sang'!AL$6:AL$35,$D95)+COUNTIF('MS-Chieu'!AL$6:AL$35,$D95))&gt;0,AR$6&amp;" ("&amp;TEXT(COUNTIF('MS-Sang'!AL$6:AL$35,$D95)+COUNTIF('MS-Chieu'!AL$6:AL$35,$D95),"0")&amp;"), ","")</f>
        <v/>
      </c>
      <c r="AS95" s="247" t="str">
        <f>IF((COUNTIF('MS-Sang'!AM$6:AM$35,$D95)+COUNTIF('MS-Chieu'!AM$6:AM$35,$D95))&gt;0,AS$6&amp;" ("&amp;TEXT(COUNTIF('MS-Sang'!AM$6:AM$35,$D95)+COUNTIF('MS-Chieu'!AM$6:AM$35,$D95),"0")&amp;"), ","")</f>
        <v/>
      </c>
    </row>
    <row r="96" spans="1:45" ht="18.75" x14ac:dyDescent="0.2">
      <c r="A96" s="249"/>
      <c r="B96" s="250" t="str">
        <f>'MS1'!L90</f>
        <v>Đỗ Đức Thắng</v>
      </c>
      <c r="C96" s="250" t="str">
        <f>'MS1'!E90</f>
        <v>Nghề</v>
      </c>
      <c r="D96" s="251" t="str">
        <f>'MS1'!B90</f>
        <v>Z4</v>
      </c>
      <c r="E96" s="250"/>
      <c r="F96" s="247" t="str">
        <f t="shared" si="4"/>
        <v/>
      </c>
      <c r="G96" s="248">
        <f>COUNTIF('MS-Sang'!$C$6:$AI$35,PCGD!$D$8)+COUNTIF('MS-Chieu'!$C$6:$AI$35,PCGD!$D96)</f>
        <v>12</v>
      </c>
      <c r="H96" s="247" t="str">
        <f t="shared" si="5"/>
        <v/>
      </c>
      <c r="I96" s="247" t="str">
        <f>IF((COUNTIF('MS-Sang'!C$6:C$35,$D96)+COUNTIF('MS-Chieu'!C$6:C$35,$D96))&gt;0,I$6&amp;" ("&amp;TEXT(COUNTIF('MS-Sang'!C$6:C$35,$D96)+COUNTIF('MS-Chieu'!C$6:C$35,$D96),"0")&amp;"), ","")</f>
        <v/>
      </c>
      <c r="J96" s="247" t="str">
        <f>IF((COUNTIF('MS-Sang'!D$6:D$35,$D96)+COUNTIF('MS-Chieu'!D$6:D$35,$D96))&gt;0,J$6&amp;" ("&amp;TEXT(COUNTIF('MS-Sang'!D$6:D$35,$D96)+COUNTIF('MS-Chieu'!D$6:D$35,$D96),"0")&amp;"), ","")</f>
        <v/>
      </c>
      <c r="K96" s="247" t="str">
        <f>IF((COUNTIF('MS-Sang'!E$6:E$35,$D96)+COUNTIF('MS-Chieu'!E$6:E$35,$D96))&gt;0,K$6&amp;" ("&amp;TEXT(COUNTIF('MS-Sang'!E$6:E$35,$D96)+COUNTIF('MS-Chieu'!E$6:E$35,$D96),"0")&amp;"), ","")</f>
        <v/>
      </c>
      <c r="L96" s="247" t="str">
        <f>IF((COUNTIF('MS-Sang'!F$6:F$35,$D96)+COUNTIF('MS-Chieu'!F$6:F$35,$D96))&gt;0,L$6&amp;" ("&amp;TEXT(COUNTIF('MS-Sang'!F$6:F$35,$D96)+COUNTIF('MS-Chieu'!F$6:F$35,$D96),"0")&amp;"), ","")</f>
        <v/>
      </c>
      <c r="M96" s="247" t="str">
        <f>IF((COUNTIF('MS-Sang'!G$6:G$35,$D96)+COUNTIF('MS-Chieu'!G$6:G$35,$D96))&gt;0,M$6&amp;" ("&amp;TEXT(COUNTIF('MS-Sang'!G$6:G$35,$D96)+COUNTIF('MS-Chieu'!G$6:G$35,$D96),"0")&amp;"), ","")</f>
        <v/>
      </c>
      <c r="N96" s="247" t="str">
        <f>IF((COUNTIF('MS-Sang'!H$6:H$35,$D96)+COUNTIF('MS-Chieu'!H$6:H$35,$D96))&gt;0,N$6&amp;" ("&amp;TEXT(COUNTIF('MS-Sang'!H$6:H$35,$D96)+COUNTIF('MS-Chieu'!H$6:H$35,$D96),"0")&amp;"), ","")</f>
        <v/>
      </c>
      <c r="O96" s="247" t="str">
        <f>IF((COUNTIF('MS-Sang'!I$6:I$35,$D96)+COUNTIF('MS-Chieu'!I$6:I$35,$D96))&gt;0,O$6&amp;" ("&amp;TEXT(COUNTIF('MS-Sang'!I$6:I$35,$D96)+COUNTIF('MS-Chieu'!I$6:I$35,$D96),"0")&amp;"), ","")</f>
        <v/>
      </c>
      <c r="P96" s="247" t="str">
        <f>IF((COUNTIF('MS-Sang'!J$6:J$35,$D96)+COUNTIF('MS-Chieu'!J$6:J$35,$D96))&gt;0,P$6&amp;" ("&amp;TEXT(COUNTIF('MS-Sang'!J$6:J$35,$D96)+COUNTIF('MS-Chieu'!J$6:J$35,$D96),"0")&amp;"), ","")</f>
        <v/>
      </c>
      <c r="Q96" s="247" t="str">
        <f>IF((COUNTIF('MS-Sang'!K$6:K$35,$D96)+COUNTIF('MS-Chieu'!K$6:K$35,$D96))&gt;0,Q$6&amp;" ("&amp;TEXT(COUNTIF('MS-Sang'!K$6:K$35,$D96)+COUNTIF('MS-Chieu'!K$6:K$35,$D96),"0")&amp;"), ","")</f>
        <v/>
      </c>
      <c r="R96" s="247" t="str">
        <f>IF((COUNTIF('MS-Sang'!L$6:L$35,$D96)+COUNTIF('MS-Chieu'!L$6:L$35,$D96))&gt;0,R$6&amp;" ("&amp;TEXT(COUNTIF('MS-Sang'!L$6:L$35,$D96)+COUNTIF('MS-Chieu'!L$6:L$35,$D96),"0")&amp;"), ","")</f>
        <v/>
      </c>
      <c r="S96" s="247" t="str">
        <f>IF((COUNTIF('MS-Sang'!M$6:M$35,$D96)+COUNTIF('MS-Chieu'!M$6:M$35,$D96))&gt;0,S$6&amp;" ("&amp;TEXT(COUNTIF('MS-Sang'!M$6:M$35,$D96)+COUNTIF('MS-Chieu'!M$6:M$35,$D96),"0")&amp;"), ","")</f>
        <v/>
      </c>
      <c r="T96" s="247" t="str">
        <f>IF((COUNTIF('MS-Sang'!N$6:N$35,$D96)+COUNTIF('MS-Chieu'!N$6:N$35,$D96))&gt;0,T$6&amp;" ("&amp;TEXT(COUNTIF('MS-Sang'!N$6:N$35,$D96)+COUNTIF('MS-Chieu'!N$6:N$35,$D96),"0")&amp;"), ","")</f>
        <v/>
      </c>
      <c r="U96" s="247" t="str">
        <f>IF((COUNTIF('MS-Sang'!O$6:O$35,$D96)+COUNTIF('MS-Chieu'!O$6:O$35,$D96))&gt;0,U$6&amp;" ("&amp;TEXT(COUNTIF('MS-Sang'!O$6:O$35,$D96)+COUNTIF('MS-Chieu'!O$6:O$35,$D96),"0")&amp;"), ","")</f>
        <v/>
      </c>
      <c r="V96" s="247" t="str">
        <f>IF((COUNTIF('MS-Sang'!P$6:P$35,$D96)+COUNTIF('MS-Chieu'!P$6:P$35,$D96))&gt;0,V$6&amp;" ("&amp;TEXT(COUNTIF('MS-Sang'!P$6:P$35,$D96)+COUNTIF('MS-Chieu'!P$6:P$35,$D96),"0")&amp;"), ","")</f>
        <v/>
      </c>
      <c r="W96" s="247" t="str">
        <f>IF((COUNTIF('MS-Sang'!Q$6:Q$35,$D96)+COUNTIF('MS-Chieu'!Q$6:Q$35,$D96))&gt;0,W$6&amp;" ("&amp;TEXT(COUNTIF('MS-Sang'!Q$6:Q$35,$D96)+COUNTIF('MS-Chieu'!Q$6:Q$35,$D96),"0")&amp;"), ","")</f>
        <v/>
      </c>
      <c r="X96" s="247" t="str">
        <f>IF((COUNTIF('MS-Sang'!R$6:R$35,$D96)+COUNTIF('MS-Chieu'!R$6:R$35,$D96))&gt;0,X$6&amp;" ("&amp;TEXT(COUNTIF('MS-Sang'!R$6:R$35,$D96)+COUNTIF('MS-Chieu'!R$6:R$35,$D96),"0")&amp;"), ","")</f>
        <v/>
      </c>
      <c r="Y96" s="247" t="str">
        <f>IF((COUNTIF('MS-Sang'!S$6:S$35,$D96)+COUNTIF('MS-Chieu'!S$6:S$35,$D96))&gt;0,Y$6&amp;" ("&amp;TEXT(COUNTIF('MS-Sang'!S$6:S$35,$D96)+COUNTIF('MS-Chieu'!S$6:S$35,$D96),"0")&amp;"), ","")</f>
        <v/>
      </c>
      <c r="Z96" s="247" t="str">
        <f>IF((COUNTIF('MS-Sang'!T$6:T$35,$D96)+COUNTIF('MS-Chieu'!T$6:T$35,$D96))&gt;0,Z$6&amp;" ("&amp;TEXT(COUNTIF('MS-Sang'!T$6:T$35,$D96)+COUNTIF('MS-Chieu'!T$6:T$35,$D96),"0")&amp;"), ","")</f>
        <v/>
      </c>
      <c r="AA96" s="247" t="str">
        <f>IF((COUNTIF('MS-Sang'!U$6:U$35,$D96)+COUNTIF('MS-Chieu'!U$6:U$35,$D96))&gt;0,AA$6&amp;" ("&amp;TEXT(COUNTIF('MS-Sang'!U$6:U$35,$D96)+COUNTIF('MS-Chieu'!U$6:U$35,$D96),"0")&amp;"), ","")</f>
        <v/>
      </c>
      <c r="AB96" s="247" t="str">
        <f>IF((COUNTIF('MS-Sang'!V$6:V$35,$D96)+COUNTIF('MS-Chieu'!V$6:V$35,$D96))&gt;0,AB$6&amp;" ("&amp;TEXT(COUNTIF('MS-Sang'!V$6:V$35,$D96)+COUNTIF('MS-Chieu'!V$6:V$35,$D96),"0")&amp;"), ","")</f>
        <v/>
      </c>
      <c r="AC96" s="247" t="str">
        <f>IF((COUNTIF('MS-Sang'!W$6:W$35,$D96)+COUNTIF('MS-Chieu'!W$6:W$35,$D96))&gt;0,AC$6&amp;" ("&amp;TEXT(COUNTIF('MS-Sang'!W$6:W$35,$D96)+COUNTIF('MS-Chieu'!W$6:W$35,$D96),"0")&amp;"), ","")</f>
        <v/>
      </c>
      <c r="AD96" s="247" t="str">
        <f>IF((COUNTIF('MS-Sang'!X$6:X$35,$D96)+COUNTIF('MS-Chieu'!X$6:X$35,$D96))&gt;0,AD$6&amp;" ("&amp;TEXT(COUNTIF('MS-Sang'!X$6:X$35,$D96)+COUNTIF('MS-Chieu'!X$6:X$35,$D96),"0")&amp;"), ","")</f>
        <v/>
      </c>
      <c r="AE96" s="247" t="str">
        <f>IF((COUNTIF('MS-Sang'!Y$6:Y$35,$D96)+COUNTIF('MS-Chieu'!Y$6:Y$35,$D96))&gt;0,AE$6&amp;" ("&amp;TEXT(COUNTIF('MS-Sang'!Y$6:Y$35,$D96)+COUNTIF('MS-Chieu'!Y$6:Y$35,$D96),"0")&amp;"), ","")</f>
        <v/>
      </c>
      <c r="AF96" s="247" t="str">
        <f>IF((COUNTIF('MS-Sang'!Z$6:Z$35,$D96)+COUNTIF('MS-Chieu'!Z$6:Z$35,$D96))&gt;0,AF$6&amp;" ("&amp;TEXT(COUNTIF('MS-Sang'!Z$6:Z$35,$D96)+COUNTIF('MS-Chieu'!Z$6:Z$35,$D96),"0")&amp;"), ","")</f>
        <v/>
      </c>
      <c r="AG96" s="247" t="str">
        <f>IF((COUNTIF('MS-Sang'!AA$6:AA$35,$D96)+COUNTIF('MS-Chieu'!AA$6:AA$35,$D96))&gt;0,AG$6&amp;" ("&amp;TEXT(COUNTIF('MS-Sang'!AA$6:AA$35,$D96)+COUNTIF('MS-Chieu'!AA$6:AA$35,$D96),"0")&amp;"), ","")</f>
        <v/>
      </c>
      <c r="AH96" s="247" t="str">
        <f>IF((COUNTIF('MS-Sang'!AB$6:AB$35,$D96)+COUNTIF('MS-Chieu'!AB$6:AB$35,$D96))&gt;0,AH$6&amp;" ("&amp;TEXT(COUNTIF('MS-Sang'!AB$6:AB$35,$D96)+COUNTIF('MS-Chieu'!AB$6:AB$35,$D96),"0")&amp;"), ","")</f>
        <v/>
      </c>
      <c r="AI96" s="247" t="str">
        <f>IF((COUNTIF('MS-Sang'!AC$6:AC$35,$D96)+COUNTIF('MS-Chieu'!AC$6:AC$35,$D96))&gt;0,AI$6&amp;" ("&amp;TEXT(COUNTIF('MS-Sang'!AC$6:AC$35,$D96)+COUNTIF('MS-Chieu'!AC$6:AC$35,$D96),"0")&amp;"), ","")</f>
        <v/>
      </c>
      <c r="AJ96" s="247" t="str">
        <f>IF((COUNTIF('MS-Sang'!AD$6:AD$35,$D96)+COUNTIF('MS-Chieu'!AD$6:AD$35,$D96))&gt;0,AJ$6&amp;" ("&amp;TEXT(COUNTIF('MS-Sang'!AD$6:AD$35,$D96)+COUNTIF('MS-Chieu'!AD$6:AD$35,$D96),"0")&amp;"), ","")</f>
        <v/>
      </c>
      <c r="AK96" s="247" t="str">
        <f>IF((COUNTIF('MS-Sang'!AE$6:AE$35,$D96)+COUNTIF('MS-Chieu'!AE$6:AE$35,$D96))&gt;0,AK$6&amp;" ("&amp;TEXT(COUNTIF('MS-Sang'!AE$6:AE$35,$D96)+COUNTIF('MS-Chieu'!AE$6:AE$35,$D96),"0")&amp;"), ","")</f>
        <v/>
      </c>
      <c r="AL96" s="247" t="str">
        <f>IF((COUNTIF('MS-Sang'!AF$6:AF$35,$D96)+COUNTIF('MS-Chieu'!AF$6:AF$35,$D96))&gt;0,AL$6&amp;" ("&amp;TEXT(COUNTIF('MS-Sang'!AF$6:AF$35,$D96)+COUNTIF('MS-Chieu'!AF$6:AF$35,$D96),"0")&amp;"), ","")</f>
        <v/>
      </c>
      <c r="AM96" s="247" t="str">
        <f>IF((COUNTIF('MS-Sang'!AG$6:AG$35,$D96)+COUNTIF('MS-Chieu'!AG$6:AG$35,$D96))&gt;0,AM$6&amp;" ("&amp;TEXT(COUNTIF('MS-Sang'!AG$6:AG$35,$D96)+COUNTIF('MS-Chieu'!AG$6:AG$35,$D96),"0")&amp;"), ","")</f>
        <v/>
      </c>
      <c r="AN96" s="247" t="str">
        <f>IF((COUNTIF('MS-Sang'!AH$6:AH$35,$D96)+COUNTIF('MS-Chieu'!AH$6:AH$35,$D96))&gt;0,AN$6&amp;" ("&amp;TEXT(COUNTIF('MS-Sang'!AH$6:AH$35,$D96)+COUNTIF('MS-Chieu'!AH$6:AH$35,$D96),"0")&amp;"), ","")</f>
        <v/>
      </c>
      <c r="AO96" s="247" t="str">
        <f>IF((COUNTIF('MS-Sang'!AI$6:AI$35,$D96)+COUNTIF('MS-Chieu'!AI$6:AI$35,$D96))&gt;0,AO$6&amp;" ("&amp;TEXT(COUNTIF('MS-Sang'!AI$6:AI$35,$D96)+COUNTIF('MS-Chieu'!AI$6:AI$35,$D96),"0")&amp;"), ","")</f>
        <v/>
      </c>
      <c r="AP96" s="247" t="str">
        <f>IF((COUNTIF('MS-Sang'!AJ$6:AJ$35,$D96)+COUNTIF('MS-Chieu'!AJ$6:AJ$35,$D96))&gt;0,AP$6&amp;" ("&amp;TEXT(COUNTIF('MS-Sang'!AJ$6:AJ$35,$D96)+COUNTIF('MS-Chieu'!AJ$6:AJ$35,$D96),"0")&amp;"), ","")</f>
        <v/>
      </c>
      <c r="AQ96" s="247" t="str">
        <f>IF((COUNTIF('MS-Sang'!AK$6:AK$35,$D96)+COUNTIF('MS-Chieu'!AK$6:AK$35,$D96))&gt;0,AQ$6&amp;" ("&amp;TEXT(COUNTIF('MS-Sang'!AK$6:AK$35,$D96)+COUNTIF('MS-Chieu'!AK$6:AK$35,$D96),"0")&amp;"), ","")</f>
        <v/>
      </c>
      <c r="AR96" s="247" t="str">
        <f>IF((COUNTIF('MS-Sang'!AL$6:AL$35,$D96)+COUNTIF('MS-Chieu'!AL$6:AL$35,$D96))&gt;0,AR$6&amp;" ("&amp;TEXT(COUNTIF('MS-Sang'!AL$6:AL$35,$D96)+COUNTIF('MS-Chieu'!AL$6:AL$35,$D96),"0")&amp;"), ","")</f>
        <v/>
      </c>
      <c r="AS96" s="247" t="str">
        <f>IF((COUNTIF('MS-Sang'!AM$6:AM$35,$D96)+COUNTIF('MS-Chieu'!AM$6:AM$35,$D96))&gt;0,AS$6&amp;" ("&amp;TEXT(COUNTIF('MS-Sang'!AM$6:AM$35,$D96)+COUNTIF('MS-Chieu'!AM$6:AM$35,$D96),"0")&amp;"), ","")</f>
        <v/>
      </c>
    </row>
    <row r="97" spans="1:45" ht="18.75" x14ac:dyDescent="0.2">
      <c r="A97" s="249"/>
      <c r="B97" s="250" t="str">
        <f>'MS1'!L91</f>
        <v>Nguyễn Thị Hồng Liên</v>
      </c>
      <c r="C97" s="250" t="str">
        <f>'MS1'!E91</f>
        <v>Nghề</v>
      </c>
      <c r="D97" s="251" t="str">
        <f>'MS1'!B91</f>
        <v>Z5</v>
      </c>
      <c r="E97" s="250"/>
      <c r="F97" s="247" t="str">
        <f t="shared" si="4"/>
        <v/>
      </c>
      <c r="G97" s="248">
        <f>COUNTIF('MS-Sang'!$C$6:$AI$35,PCGD!$D$8)+COUNTIF('MS-Chieu'!$C$6:$AI$35,PCGD!$D97)</f>
        <v>12</v>
      </c>
      <c r="H97" s="247" t="str">
        <f t="shared" si="5"/>
        <v/>
      </c>
      <c r="I97" s="247" t="str">
        <f>IF((COUNTIF('MS-Sang'!C$6:C$35,$D97)+COUNTIF('MS-Chieu'!C$6:C$35,$D97))&gt;0,I$6&amp;" ("&amp;TEXT(COUNTIF('MS-Sang'!C$6:C$35,$D97)+COUNTIF('MS-Chieu'!C$6:C$35,$D97),"0")&amp;"), ","")</f>
        <v/>
      </c>
      <c r="J97" s="247" t="str">
        <f>IF((COUNTIF('MS-Sang'!D$6:D$35,$D97)+COUNTIF('MS-Chieu'!D$6:D$35,$D97))&gt;0,J$6&amp;" ("&amp;TEXT(COUNTIF('MS-Sang'!D$6:D$35,$D97)+COUNTIF('MS-Chieu'!D$6:D$35,$D97),"0")&amp;"), ","")</f>
        <v/>
      </c>
      <c r="K97" s="247" t="str">
        <f>IF((COUNTIF('MS-Sang'!E$6:E$35,$D97)+COUNTIF('MS-Chieu'!E$6:E$35,$D97))&gt;0,K$6&amp;" ("&amp;TEXT(COUNTIF('MS-Sang'!E$6:E$35,$D97)+COUNTIF('MS-Chieu'!E$6:E$35,$D97),"0")&amp;"), ","")</f>
        <v/>
      </c>
      <c r="L97" s="247" t="str">
        <f>IF((COUNTIF('MS-Sang'!F$6:F$35,$D97)+COUNTIF('MS-Chieu'!F$6:F$35,$D97))&gt;0,L$6&amp;" ("&amp;TEXT(COUNTIF('MS-Sang'!F$6:F$35,$D97)+COUNTIF('MS-Chieu'!F$6:F$35,$D97),"0")&amp;"), ","")</f>
        <v/>
      </c>
      <c r="M97" s="247" t="str">
        <f>IF((COUNTIF('MS-Sang'!G$6:G$35,$D97)+COUNTIF('MS-Chieu'!G$6:G$35,$D97))&gt;0,M$6&amp;" ("&amp;TEXT(COUNTIF('MS-Sang'!G$6:G$35,$D97)+COUNTIF('MS-Chieu'!G$6:G$35,$D97),"0")&amp;"), ","")</f>
        <v/>
      </c>
      <c r="N97" s="247" t="str">
        <f>IF((COUNTIF('MS-Sang'!H$6:H$35,$D97)+COUNTIF('MS-Chieu'!H$6:H$35,$D97))&gt;0,N$6&amp;" ("&amp;TEXT(COUNTIF('MS-Sang'!H$6:H$35,$D97)+COUNTIF('MS-Chieu'!H$6:H$35,$D97),"0")&amp;"), ","")</f>
        <v/>
      </c>
      <c r="O97" s="247" t="str">
        <f>IF((COUNTIF('MS-Sang'!I$6:I$35,$D97)+COUNTIF('MS-Chieu'!I$6:I$35,$D97))&gt;0,O$6&amp;" ("&amp;TEXT(COUNTIF('MS-Sang'!I$6:I$35,$D97)+COUNTIF('MS-Chieu'!I$6:I$35,$D97),"0")&amp;"), ","")</f>
        <v/>
      </c>
      <c r="P97" s="247" t="str">
        <f>IF((COUNTIF('MS-Sang'!J$6:J$35,$D97)+COUNTIF('MS-Chieu'!J$6:J$35,$D97))&gt;0,P$6&amp;" ("&amp;TEXT(COUNTIF('MS-Sang'!J$6:J$35,$D97)+COUNTIF('MS-Chieu'!J$6:J$35,$D97),"0")&amp;"), ","")</f>
        <v/>
      </c>
      <c r="Q97" s="247" t="str">
        <f>IF((COUNTIF('MS-Sang'!K$6:K$35,$D97)+COUNTIF('MS-Chieu'!K$6:K$35,$D97))&gt;0,Q$6&amp;" ("&amp;TEXT(COUNTIF('MS-Sang'!K$6:K$35,$D97)+COUNTIF('MS-Chieu'!K$6:K$35,$D97),"0")&amp;"), ","")</f>
        <v/>
      </c>
      <c r="R97" s="247" t="str">
        <f>IF((COUNTIF('MS-Sang'!L$6:L$35,$D97)+COUNTIF('MS-Chieu'!L$6:L$35,$D97))&gt;0,R$6&amp;" ("&amp;TEXT(COUNTIF('MS-Sang'!L$6:L$35,$D97)+COUNTIF('MS-Chieu'!L$6:L$35,$D97),"0")&amp;"), ","")</f>
        <v/>
      </c>
      <c r="S97" s="247" t="str">
        <f>IF((COUNTIF('MS-Sang'!M$6:M$35,$D97)+COUNTIF('MS-Chieu'!M$6:M$35,$D97))&gt;0,S$6&amp;" ("&amp;TEXT(COUNTIF('MS-Sang'!M$6:M$35,$D97)+COUNTIF('MS-Chieu'!M$6:M$35,$D97),"0")&amp;"), ","")</f>
        <v/>
      </c>
      <c r="T97" s="247" t="str">
        <f>IF((COUNTIF('MS-Sang'!N$6:N$35,$D97)+COUNTIF('MS-Chieu'!N$6:N$35,$D97))&gt;0,T$6&amp;" ("&amp;TEXT(COUNTIF('MS-Sang'!N$6:N$35,$D97)+COUNTIF('MS-Chieu'!N$6:N$35,$D97),"0")&amp;"), ","")</f>
        <v/>
      </c>
      <c r="U97" s="247" t="str">
        <f>IF((COUNTIF('MS-Sang'!O$6:O$35,$D97)+COUNTIF('MS-Chieu'!O$6:O$35,$D97))&gt;0,U$6&amp;" ("&amp;TEXT(COUNTIF('MS-Sang'!O$6:O$35,$D97)+COUNTIF('MS-Chieu'!O$6:O$35,$D97),"0")&amp;"), ","")</f>
        <v/>
      </c>
      <c r="V97" s="247" t="str">
        <f>IF((COUNTIF('MS-Sang'!P$6:P$35,$D97)+COUNTIF('MS-Chieu'!P$6:P$35,$D97))&gt;0,V$6&amp;" ("&amp;TEXT(COUNTIF('MS-Sang'!P$6:P$35,$D97)+COUNTIF('MS-Chieu'!P$6:P$35,$D97),"0")&amp;"), ","")</f>
        <v/>
      </c>
      <c r="W97" s="247" t="str">
        <f>IF((COUNTIF('MS-Sang'!Q$6:Q$35,$D97)+COUNTIF('MS-Chieu'!Q$6:Q$35,$D97))&gt;0,W$6&amp;" ("&amp;TEXT(COUNTIF('MS-Sang'!Q$6:Q$35,$D97)+COUNTIF('MS-Chieu'!Q$6:Q$35,$D97),"0")&amp;"), ","")</f>
        <v/>
      </c>
      <c r="X97" s="247" t="str">
        <f>IF((COUNTIF('MS-Sang'!R$6:R$35,$D97)+COUNTIF('MS-Chieu'!R$6:R$35,$D97))&gt;0,X$6&amp;" ("&amp;TEXT(COUNTIF('MS-Sang'!R$6:R$35,$D97)+COUNTIF('MS-Chieu'!R$6:R$35,$D97),"0")&amp;"), ","")</f>
        <v/>
      </c>
      <c r="Y97" s="247" t="str">
        <f>IF((COUNTIF('MS-Sang'!S$6:S$35,$D97)+COUNTIF('MS-Chieu'!S$6:S$35,$D97))&gt;0,Y$6&amp;" ("&amp;TEXT(COUNTIF('MS-Sang'!S$6:S$35,$D97)+COUNTIF('MS-Chieu'!S$6:S$35,$D97),"0")&amp;"), ","")</f>
        <v/>
      </c>
      <c r="Z97" s="247" t="str">
        <f>IF((COUNTIF('MS-Sang'!T$6:T$35,$D97)+COUNTIF('MS-Chieu'!T$6:T$35,$D97))&gt;0,Z$6&amp;" ("&amp;TEXT(COUNTIF('MS-Sang'!T$6:T$35,$D97)+COUNTIF('MS-Chieu'!T$6:T$35,$D97),"0")&amp;"), ","")</f>
        <v/>
      </c>
      <c r="AA97" s="247" t="str">
        <f>IF((COUNTIF('MS-Sang'!U$6:U$35,$D97)+COUNTIF('MS-Chieu'!U$6:U$35,$D97))&gt;0,AA$6&amp;" ("&amp;TEXT(COUNTIF('MS-Sang'!U$6:U$35,$D97)+COUNTIF('MS-Chieu'!U$6:U$35,$D97),"0")&amp;"), ","")</f>
        <v/>
      </c>
      <c r="AB97" s="247" t="str">
        <f>IF((COUNTIF('MS-Sang'!V$6:V$35,$D97)+COUNTIF('MS-Chieu'!V$6:V$35,$D97))&gt;0,AB$6&amp;" ("&amp;TEXT(COUNTIF('MS-Sang'!V$6:V$35,$D97)+COUNTIF('MS-Chieu'!V$6:V$35,$D97),"0")&amp;"), ","")</f>
        <v/>
      </c>
      <c r="AC97" s="247" t="str">
        <f>IF((COUNTIF('MS-Sang'!W$6:W$35,$D97)+COUNTIF('MS-Chieu'!W$6:W$35,$D97))&gt;0,AC$6&amp;" ("&amp;TEXT(COUNTIF('MS-Sang'!W$6:W$35,$D97)+COUNTIF('MS-Chieu'!W$6:W$35,$D97),"0")&amp;"), ","")</f>
        <v/>
      </c>
      <c r="AD97" s="247" t="str">
        <f>IF((COUNTIF('MS-Sang'!X$6:X$35,$D97)+COUNTIF('MS-Chieu'!X$6:X$35,$D97))&gt;0,AD$6&amp;" ("&amp;TEXT(COUNTIF('MS-Sang'!X$6:X$35,$D97)+COUNTIF('MS-Chieu'!X$6:X$35,$D97),"0")&amp;"), ","")</f>
        <v/>
      </c>
      <c r="AE97" s="247" t="str">
        <f>IF((COUNTIF('MS-Sang'!Y$6:Y$35,$D97)+COUNTIF('MS-Chieu'!Y$6:Y$35,$D97))&gt;0,AE$6&amp;" ("&amp;TEXT(COUNTIF('MS-Sang'!Y$6:Y$35,$D97)+COUNTIF('MS-Chieu'!Y$6:Y$35,$D97),"0")&amp;"), ","")</f>
        <v/>
      </c>
      <c r="AF97" s="247" t="str">
        <f>IF((COUNTIF('MS-Sang'!Z$6:Z$35,$D97)+COUNTIF('MS-Chieu'!Z$6:Z$35,$D97))&gt;0,AF$6&amp;" ("&amp;TEXT(COUNTIF('MS-Sang'!Z$6:Z$35,$D97)+COUNTIF('MS-Chieu'!Z$6:Z$35,$D97),"0")&amp;"), ","")</f>
        <v/>
      </c>
      <c r="AG97" s="247" t="str">
        <f>IF((COUNTIF('MS-Sang'!AA$6:AA$35,$D97)+COUNTIF('MS-Chieu'!AA$6:AA$35,$D97))&gt;0,AG$6&amp;" ("&amp;TEXT(COUNTIF('MS-Sang'!AA$6:AA$35,$D97)+COUNTIF('MS-Chieu'!AA$6:AA$35,$D97),"0")&amp;"), ","")</f>
        <v/>
      </c>
      <c r="AH97" s="247" t="str">
        <f>IF((COUNTIF('MS-Sang'!AB$6:AB$35,$D97)+COUNTIF('MS-Chieu'!AB$6:AB$35,$D97))&gt;0,AH$6&amp;" ("&amp;TEXT(COUNTIF('MS-Sang'!AB$6:AB$35,$D97)+COUNTIF('MS-Chieu'!AB$6:AB$35,$D97),"0")&amp;"), ","")</f>
        <v/>
      </c>
      <c r="AI97" s="247" t="str">
        <f>IF((COUNTIF('MS-Sang'!AC$6:AC$35,$D97)+COUNTIF('MS-Chieu'!AC$6:AC$35,$D97))&gt;0,AI$6&amp;" ("&amp;TEXT(COUNTIF('MS-Sang'!AC$6:AC$35,$D97)+COUNTIF('MS-Chieu'!AC$6:AC$35,$D97),"0")&amp;"), ","")</f>
        <v/>
      </c>
      <c r="AJ97" s="247" t="str">
        <f>IF((COUNTIF('MS-Sang'!AD$6:AD$35,$D97)+COUNTIF('MS-Chieu'!AD$6:AD$35,$D97))&gt;0,AJ$6&amp;" ("&amp;TEXT(COUNTIF('MS-Sang'!AD$6:AD$35,$D97)+COUNTIF('MS-Chieu'!AD$6:AD$35,$D97),"0")&amp;"), ","")</f>
        <v/>
      </c>
      <c r="AK97" s="247" t="str">
        <f>IF((COUNTIF('MS-Sang'!AE$6:AE$35,$D97)+COUNTIF('MS-Chieu'!AE$6:AE$35,$D97))&gt;0,AK$6&amp;" ("&amp;TEXT(COUNTIF('MS-Sang'!AE$6:AE$35,$D97)+COUNTIF('MS-Chieu'!AE$6:AE$35,$D97),"0")&amp;"), ","")</f>
        <v/>
      </c>
      <c r="AL97" s="247" t="str">
        <f>IF((COUNTIF('MS-Sang'!AF$6:AF$35,$D97)+COUNTIF('MS-Chieu'!AF$6:AF$35,$D97))&gt;0,AL$6&amp;" ("&amp;TEXT(COUNTIF('MS-Sang'!AF$6:AF$35,$D97)+COUNTIF('MS-Chieu'!AF$6:AF$35,$D97),"0")&amp;"), ","")</f>
        <v/>
      </c>
      <c r="AM97" s="247" t="str">
        <f>IF((COUNTIF('MS-Sang'!AG$6:AG$35,$D97)+COUNTIF('MS-Chieu'!AG$6:AG$35,$D97))&gt;0,AM$6&amp;" ("&amp;TEXT(COUNTIF('MS-Sang'!AG$6:AG$35,$D97)+COUNTIF('MS-Chieu'!AG$6:AG$35,$D97),"0")&amp;"), ","")</f>
        <v/>
      </c>
      <c r="AN97" s="247" t="str">
        <f>IF((COUNTIF('MS-Sang'!AH$6:AH$35,$D97)+COUNTIF('MS-Chieu'!AH$6:AH$35,$D97))&gt;0,AN$6&amp;" ("&amp;TEXT(COUNTIF('MS-Sang'!AH$6:AH$35,$D97)+COUNTIF('MS-Chieu'!AH$6:AH$35,$D97),"0")&amp;"), ","")</f>
        <v/>
      </c>
      <c r="AO97" s="247" t="str">
        <f>IF((COUNTIF('MS-Sang'!AI$6:AI$35,$D97)+COUNTIF('MS-Chieu'!AI$6:AI$35,$D97))&gt;0,AO$6&amp;" ("&amp;TEXT(COUNTIF('MS-Sang'!AI$6:AI$35,$D97)+COUNTIF('MS-Chieu'!AI$6:AI$35,$D97),"0")&amp;"), ","")</f>
        <v/>
      </c>
      <c r="AP97" s="247" t="str">
        <f>IF((COUNTIF('MS-Sang'!AJ$6:AJ$35,$D97)+COUNTIF('MS-Chieu'!AJ$6:AJ$35,$D97))&gt;0,AP$6&amp;" ("&amp;TEXT(COUNTIF('MS-Sang'!AJ$6:AJ$35,$D97)+COUNTIF('MS-Chieu'!AJ$6:AJ$35,$D97),"0")&amp;"), ","")</f>
        <v/>
      </c>
      <c r="AQ97" s="247" t="str">
        <f>IF((COUNTIF('MS-Sang'!AK$6:AK$35,$D97)+COUNTIF('MS-Chieu'!AK$6:AK$35,$D97))&gt;0,AQ$6&amp;" ("&amp;TEXT(COUNTIF('MS-Sang'!AK$6:AK$35,$D97)+COUNTIF('MS-Chieu'!AK$6:AK$35,$D97),"0")&amp;"), ","")</f>
        <v/>
      </c>
      <c r="AR97" s="247" t="str">
        <f>IF((COUNTIF('MS-Sang'!AL$6:AL$35,$D97)+COUNTIF('MS-Chieu'!AL$6:AL$35,$D97))&gt;0,AR$6&amp;" ("&amp;TEXT(COUNTIF('MS-Sang'!AL$6:AL$35,$D97)+COUNTIF('MS-Chieu'!AL$6:AL$35,$D97),"0")&amp;"), ","")</f>
        <v/>
      </c>
      <c r="AS97" s="247" t="str">
        <f>IF((COUNTIF('MS-Sang'!AM$6:AM$35,$D97)+COUNTIF('MS-Chieu'!AM$6:AM$35,$D97))&gt;0,AS$6&amp;" ("&amp;TEXT(COUNTIF('MS-Sang'!AM$6:AM$35,$D97)+COUNTIF('MS-Chieu'!AM$6:AM$35,$D97),"0")&amp;"), ","")</f>
        <v/>
      </c>
    </row>
  </sheetData>
  <mergeCells count="3">
    <mergeCell ref="A2:C2"/>
    <mergeCell ref="A3:G3"/>
    <mergeCell ref="A4:G4"/>
  </mergeCells>
  <pageMargins left="0.43307086614173229" right="0.23622047244094491" top="0.23622047244094491" bottom="0.23622047244094491" header="0.51181102362204722" footer="0.51181102362204722"/>
  <pageSetup paperSize="9" scale="70" orientation="portrait" r:id="rId1"/>
  <headerFooter alignWithMargins="0"/>
  <rowBreaks count="1" manualBreakCount="1">
    <brk id="46" max="44" man="1"/>
  </rowBreaks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M36"/>
  <sheetViews>
    <sheetView topLeftCell="X21" zoomScale="70" zoomScaleNormal="70" workbookViewId="0">
      <selection activeCell="AC45" sqref="AC45"/>
    </sheetView>
  </sheetViews>
  <sheetFormatPr defaultColWidth="8.875" defaultRowHeight="15" x14ac:dyDescent="0.2"/>
  <cols>
    <col min="1" max="1" width="5.75" style="257" customWidth="1"/>
    <col min="2" max="2" width="5.125" style="257" customWidth="1"/>
    <col min="3" max="11" width="6.625" style="257" customWidth="1"/>
    <col min="12" max="13" width="7.5" style="257" customWidth="1"/>
    <col min="14" max="15" width="8.375" style="257" customWidth="1"/>
    <col min="16" max="39" width="6.875" style="257" customWidth="1"/>
    <col min="40" max="16384" width="8.875" style="257"/>
  </cols>
  <sheetData>
    <row r="1" spans="1:39" ht="40.5" customHeight="1" x14ac:dyDescent="0.2">
      <c r="A1" s="252">
        <v>9</v>
      </c>
      <c r="B1" s="253"/>
      <c r="C1" s="254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 t="s">
        <v>77</v>
      </c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35.450000000000003" customHeight="1" thickBot="1" x14ac:dyDescent="0.25">
      <c r="A2" s="258">
        <v>1</v>
      </c>
      <c r="B2" s="259"/>
      <c r="C2" s="259"/>
      <c r="D2" s="260"/>
      <c r="E2" s="261" t="s">
        <v>78</v>
      </c>
      <c r="F2" s="261"/>
      <c r="G2" s="261"/>
      <c r="H2" s="261"/>
      <c r="I2" s="262"/>
      <c r="J2" s="263"/>
      <c r="K2" s="264"/>
      <c r="L2" s="260"/>
      <c r="M2" s="265"/>
      <c r="N2" s="260"/>
      <c r="O2" s="266"/>
      <c r="P2" s="267"/>
      <c r="Q2" s="265"/>
      <c r="R2" s="260"/>
      <c r="S2" s="266"/>
      <c r="T2" s="268"/>
      <c r="U2" s="266"/>
      <c r="V2" s="266"/>
      <c r="W2" s="266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</row>
    <row r="3" spans="1:39" ht="39.75" hidden="1" customHeight="1" thickBot="1" x14ac:dyDescent="0.25">
      <c r="A3" s="260">
        <v>8</v>
      </c>
      <c r="B3" s="260"/>
      <c r="C3" s="260"/>
      <c r="D3" s="269"/>
      <c r="E3" s="269"/>
      <c r="F3" s="269"/>
      <c r="G3" s="269"/>
      <c r="H3" s="270"/>
      <c r="I3" s="271"/>
      <c r="J3" s="260"/>
      <c r="K3" s="260"/>
      <c r="L3" s="260"/>
      <c r="M3" s="260"/>
      <c r="N3" s="260"/>
      <c r="O3" s="260"/>
      <c r="P3" s="272"/>
      <c r="Q3" s="272"/>
      <c r="R3" s="272"/>
      <c r="S3" s="272"/>
      <c r="T3" s="27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</row>
    <row r="4" spans="1:39" s="283" customFormat="1" ht="17.25" thickTop="1" thickBot="1" x14ac:dyDescent="0.25">
      <c r="A4" s="273" t="s">
        <v>79</v>
      </c>
      <c r="B4" s="274" t="s">
        <v>6</v>
      </c>
      <c r="C4" s="275" t="s">
        <v>80</v>
      </c>
      <c r="D4" s="275" t="s">
        <v>81</v>
      </c>
      <c r="E4" s="275" t="s">
        <v>82</v>
      </c>
      <c r="F4" s="275" t="s">
        <v>26</v>
      </c>
      <c r="G4" s="275" t="s">
        <v>83</v>
      </c>
      <c r="H4" s="276" t="s">
        <v>84</v>
      </c>
      <c r="I4" s="276" t="s">
        <v>85</v>
      </c>
      <c r="J4" s="276" t="s">
        <v>86</v>
      </c>
      <c r="K4" s="276" t="s">
        <v>87</v>
      </c>
      <c r="L4" s="276" t="s">
        <v>88</v>
      </c>
      <c r="M4" s="276" t="s">
        <v>89</v>
      </c>
      <c r="N4" s="277" t="s">
        <v>90</v>
      </c>
      <c r="O4" s="276" t="s">
        <v>91</v>
      </c>
      <c r="P4" s="276" t="s">
        <v>92</v>
      </c>
      <c r="Q4" s="278" t="s">
        <v>93</v>
      </c>
      <c r="R4" s="279" t="s">
        <v>94</v>
      </c>
      <c r="S4" s="277" t="s">
        <v>95</v>
      </c>
      <c r="T4" s="276" t="s">
        <v>96</v>
      </c>
      <c r="U4" s="276" t="s">
        <v>97</v>
      </c>
      <c r="V4" s="276" t="s">
        <v>98</v>
      </c>
      <c r="W4" s="276" t="s">
        <v>99</v>
      </c>
      <c r="X4" s="277" t="s">
        <v>100</v>
      </c>
      <c r="Y4" s="277" t="s">
        <v>101</v>
      </c>
      <c r="Z4" s="276" t="s">
        <v>102</v>
      </c>
      <c r="AA4" s="277" t="s">
        <v>103</v>
      </c>
      <c r="AB4" s="277" t="s">
        <v>104</v>
      </c>
      <c r="AC4" s="276" t="s">
        <v>105</v>
      </c>
      <c r="AD4" s="276" t="s">
        <v>106</v>
      </c>
      <c r="AE4" s="276" t="s">
        <v>107</v>
      </c>
      <c r="AF4" s="276" t="s">
        <v>108</v>
      </c>
      <c r="AG4" s="276" t="s">
        <v>109</v>
      </c>
      <c r="AH4" s="276" t="s">
        <v>110</v>
      </c>
      <c r="AI4" s="276"/>
      <c r="AJ4" s="280" t="s">
        <v>66</v>
      </c>
      <c r="AK4" s="280"/>
      <c r="AL4" s="280"/>
      <c r="AM4" s="274"/>
    </row>
    <row r="5" spans="1:39" s="283" customFormat="1" ht="12" customHeight="1" thickTop="1" thickBot="1" x14ac:dyDescent="0.25">
      <c r="A5" s="284"/>
      <c r="B5" s="285"/>
      <c r="C5" s="286">
        <v>2</v>
      </c>
      <c r="D5" s="286">
        <v>3</v>
      </c>
      <c r="E5" s="286">
        <v>4</v>
      </c>
      <c r="F5" s="286">
        <v>5</v>
      </c>
      <c r="G5" s="286">
        <v>6</v>
      </c>
      <c r="H5" s="286">
        <v>7</v>
      </c>
      <c r="I5" s="286">
        <v>8</v>
      </c>
      <c r="J5" s="286">
        <v>9</v>
      </c>
      <c r="K5" s="286">
        <v>10</v>
      </c>
      <c r="L5" s="286">
        <v>11</v>
      </c>
      <c r="M5" s="286">
        <v>12</v>
      </c>
      <c r="N5" s="286">
        <v>13</v>
      </c>
      <c r="O5" s="286">
        <v>14</v>
      </c>
      <c r="P5" s="286">
        <v>15</v>
      </c>
      <c r="Q5" s="287">
        <v>16</v>
      </c>
      <c r="R5" s="288">
        <v>17</v>
      </c>
      <c r="S5" s="286">
        <v>18</v>
      </c>
      <c r="T5" s="286">
        <v>19</v>
      </c>
      <c r="U5" s="286">
        <v>20</v>
      </c>
      <c r="V5" s="286">
        <v>21</v>
      </c>
      <c r="W5" s="286">
        <v>22</v>
      </c>
      <c r="X5" s="286">
        <v>23</v>
      </c>
      <c r="Y5" s="286">
        <v>24</v>
      </c>
      <c r="Z5" s="286">
        <v>25</v>
      </c>
      <c r="AA5" s="286">
        <v>26</v>
      </c>
      <c r="AB5" s="286">
        <v>27</v>
      </c>
      <c r="AC5" s="286">
        <v>28</v>
      </c>
      <c r="AD5" s="286">
        <v>29</v>
      </c>
      <c r="AE5" s="286">
        <v>30</v>
      </c>
      <c r="AF5" s="286">
        <v>31</v>
      </c>
      <c r="AG5" s="286">
        <v>32</v>
      </c>
      <c r="AH5" s="286">
        <v>33</v>
      </c>
      <c r="AI5" s="286"/>
      <c r="AJ5" s="286"/>
      <c r="AK5" s="286"/>
      <c r="AL5" s="286"/>
      <c r="AM5" s="286"/>
    </row>
    <row r="6" spans="1:39" ht="14.45" customHeight="1" thickTop="1" x14ac:dyDescent="0.2">
      <c r="A6" s="290" t="s">
        <v>0</v>
      </c>
      <c r="B6" s="291">
        <v>1</v>
      </c>
      <c r="C6" s="292" t="s">
        <v>111</v>
      </c>
      <c r="D6" s="292" t="s">
        <v>111</v>
      </c>
      <c r="E6" s="292" t="s">
        <v>111</v>
      </c>
      <c r="F6" s="292" t="s">
        <v>111</v>
      </c>
      <c r="G6" s="292" t="s">
        <v>111</v>
      </c>
      <c r="H6" s="292" t="s">
        <v>111</v>
      </c>
      <c r="I6" s="292" t="s">
        <v>111</v>
      </c>
      <c r="J6" s="292" t="s">
        <v>111</v>
      </c>
      <c r="K6" s="292" t="s">
        <v>111</v>
      </c>
      <c r="L6" s="292" t="s">
        <v>111</v>
      </c>
      <c r="M6" s="292" t="s">
        <v>111</v>
      </c>
      <c r="N6" s="292" t="s">
        <v>111</v>
      </c>
      <c r="O6" s="292" t="s">
        <v>111</v>
      </c>
      <c r="P6" s="292" t="s">
        <v>111</v>
      </c>
      <c r="Q6" s="292" t="s">
        <v>111</v>
      </c>
      <c r="R6" s="292" t="s">
        <v>111</v>
      </c>
      <c r="S6" s="292" t="s">
        <v>111</v>
      </c>
      <c r="T6" s="292" t="s">
        <v>111</v>
      </c>
      <c r="U6" s="292" t="s">
        <v>111</v>
      </c>
      <c r="V6" s="292" t="s">
        <v>111</v>
      </c>
      <c r="W6" s="292" t="s">
        <v>111</v>
      </c>
      <c r="X6" s="292" t="s">
        <v>111</v>
      </c>
      <c r="Y6" s="292" t="s">
        <v>111</v>
      </c>
      <c r="Z6" s="292" t="s">
        <v>111</v>
      </c>
      <c r="AA6" s="292" t="s">
        <v>111</v>
      </c>
      <c r="AB6" s="292" t="s">
        <v>111</v>
      </c>
      <c r="AC6" s="292" t="s">
        <v>111</v>
      </c>
      <c r="AD6" s="292" t="s">
        <v>111</v>
      </c>
      <c r="AE6" s="292" t="s">
        <v>111</v>
      </c>
      <c r="AF6" s="292" t="s">
        <v>111</v>
      </c>
      <c r="AG6" s="292" t="s">
        <v>111</v>
      </c>
      <c r="AH6" s="292" t="s">
        <v>111</v>
      </c>
      <c r="AI6" s="293"/>
      <c r="AJ6" s="293"/>
      <c r="AK6" s="293"/>
      <c r="AL6" s="293"/>
      <c r="AM6" s="293"/>
    </row>
    <row r="7" spans="1:39" ht="14.45" customHeight="1" x14ac:dyDescent="0.2">
      <c r="A7" s="297"/>
      <c r="B7" s="298">
        <v>2</v>
      </c>
      <c r="C7" s="292" t="s">
        <v>112</v>
      </c>
      <c r="D7" s="292" t="s">
        <v>113</v>
      </c>
      <c r="E7" s="292" t="s">
        <v>114</v>
      </c>
      <c r="F7" s="292" t="s">
        <v>115</v>
      </c>
      <c r="G7" s="292" t="s">
        <v>116</v>
      </c>
      <c r="H7" s="292" t="s">
        <v>117</v>
      </c>
      <c r="I7" s="292" t="s">
        <v>118</v>
      </c>
      <c r="J7" s="292" t="s">
        <v>119</v>
      </c>
      <c r="K7" s="292" t="s">
        <v>120</v>
      </c>
      <c r="L7" s="292" t="s">
        <v>121</v>
      </c>
      <c r="M7" s="292" t="s">
        <v>122</v>
      </c>
      <c r="N7" s="292" t="s">
        <v>123</v>
      </c>
      <c r="O7" s="292" t="s">
        <v>124</v>
      </c>
      <c r="P7" s="292" t="s">
        <v>125</v>
      </c>
      <c r="Q7" s="299" t="s">
        <v>126</v>
      </c>
      <c r="R7" s="300" t="s">
        <v>127</v>
      </c>
      <c r="S7" s="301" t="s">
        <v>128</v>
      </c>
      <c r="T7" s="301" t="s">
        <v>129</v>
      </c>
      <c r="U7" s="301" t="s">
        <v>130</v>
      </c>
      <c r="V7" s="301" t="s">
        <v>131</v>
      </c>
      <c r="W7" s="301" t="s">
        <v>132</v>
      </c>
      <c r="X7" s="301" t="s">
        <v>133</v>
      </c>
      <c r="Y7" s="301" t="s">
        <v>134</v>
      </c>
      <c r="Z7" s="301" t="s">
        <v>135</v>
      </c>
      <c r="AA7" s="301" t="s">
        <v>136</v>
      </c>
      <c r="AB7" s="301" t="s">
        <v>137</v>
      </c>
      <c r="AC7" s="301" t="s">
        <v>138</v>
      </c>
      <c r="AD7" s="301" t="s">
        <v>139</v>
      </c>
      <c r="AE7" s="301" t="s">
        <v>140</v>
      </c>
      <c r="AF7" s="301" t="s">
        <v>141</v>
      </c>
      <c r="AG7" s="301" t="s">
        <v>142</v>
      </c>
      <c r="AH7" s="301" t="s">
        <v>143</v>
      </c>
      <c r="AI7" s="301"/>
      <c r="AJ7" s="301"/>
      <c r="AK7" s="301"/>
      <c r="AL7" s="301"/>
      <c r="AM7" s="302"/>
    </row>
    <row r="8" spans="1:39" ht="15.75" x14ac:dyDescent="0.2">
      <c r="A8" s="297"/>
      <c r="B8" s="298">
        <v>3</v>
      </c>
      <c r="C8" s="292" t="s">
        <v>125</v>
      </c>
      <c r="D8" s="292" t="s">
        <v>113</v>
      </c>
      <c r="E8" s="292" t="s">
        <v>144</v>
      </c>
      <c r="F8" s="292" t="s">
        <v>115</v>
      </c>
      <c r="G8" s="292" t="s">
        <v>145</v>
      </c>
      <c r="H8" s="292" t="s">
        <v>146</v>
      </c>
      <c r="I8" s="292" t="s">
        <v>147</v>
      </c>
      <c r="J8" s="292" t="s">
        <v>120</v>
      </c>
      <c r="K8" s="292" t="s">
        <v>148</v>
      </c>
      <c r="L8" s="292" t="s">
        <v>4</v>
      </c>
      <c r="M8" s="292" t="s">
        <v>122</v>
      </c>
      <c r="N8" s="292" t="s">
        <v>149</v>
      </c>
      <c r="O8" s="292" t="s">
        <v>150</v>
      </c>
      <c r="P8" s="292" t="s">
        <v>121</v>
      </c>
      <c r="Q8" s="299" t="s">
        <v>151</v>
      </c>
      <c r="R8" s="300" t="s">
        <v>137</v>
      </c>
      <c r="S8" s="301" t="s">
        <v>152</v>
      </c>
      <c r="T8" s="301" t="s">
        <v>132</v>
      </c>
      <c r="U8" s="301" t="s">
        <v>153</v>
      </c>
      <c r="V8" s="301" t="s">
        <v>154</v>
      </c>
      <c r="W8" s="301" t="s">
        <v>134</v>
      </c>
      <c r="X8" s="301" t="s">
        <v>133</v>
      </c>
      <c r="Y8" s="301" t="s">
        <v>135</v>
      </c>
      <c r="Z8" s="301" t="s">
        <v>155</v>
      </c>
      <c r="AA8" s="301" t="s">
        <v>156</v>
      </c>
      <c r="AB8" s="301" t="s">
        <v>157</v>
      </c>
      <c r="AC8" s="301" t="s">
        <v>127</v>
      </c>
      <c r="AD8" s="301" t="s">
        <v>158</v>
      </c>
      <c r="AE8" s="301" t="s">
        <v>159</v>
      </c>
      <c r="AF8" s="301" t="s">
        <v>128</v>
      </c>
      <c r="AG8" s="301" t="s">
        <v>160</v>
      </c>
      <c r="AH8" s="301" t="s">
        <v>161</v>
      </c>
      <c r="AI8" s="301"/>
      <c r="AJ8" s="301"/>
      <c r="AK8" s="301"/>
      <c r="AL8" s="301"/>
      <c r="AM8" s="302"/>
    </row>
    <row r="9" spans="1:39" ht="15.75" x14ac:dyDescent="0.2">
      <c r="A9" s="297"/>
      <c r="B9" s="298">
        <v>4</v>
      </c>
      <c r="C9" s="292" t="s">
        <v>139</v>
      </c>
      <c r="D9" s="292" t="s">
        <v>114</v>
      </c>
      <c r="E9" s="292" t="s">
        <v>144</v>
      </c>
      <c r="F9" s="292" t="s">
        <v>146</v>
      </c>
      <c r="G9" s="292" t="s">
        <v>145</v>
      </c>
      <c r="H9" s="292" t="s">
        <v>116</v>
      </c>
      <c r="I9" s="292" t="s">
        <v>120</v>
      </c>
      <c r="J9" s="292" t="s">
        <v>112</v>
      </c>
      <c r="K9" s="292" t="s">
        <v>162</v>
      </c>
      <c r="L9" s="292" t="s">
        <v>113</v>
      </c>
      <c r="M9" s="292" t="s">
        <v>121</v>
      </c>
      <c r="N9" s="292" t="s">
        <v>126</v>
      </c>
      <c r="O9" s="292" t="s">
        <v>150</v>
      </c>
      <c r="P9" s="292" t="s">
        <v>163</v>
      </c>
      <c r="Q9" s="299" t="s">
        <v>125</v>
      </c>
      <c r="R9" s="300" t="s">
        <v>152</v>
      </c>
      <c r="S9" s="301" t="s">
        <v>137</v>
      </c>
      <c r="T9" s="301" t="s">
        <v>132</v>
      </c>
      <c r="U9" s="301" t="s">
        <v>159</v>
      </c>
      <c r="V9" s="301" t="s">
        <v>154</v>
      </c>
      <c r="W9" s="301" t="s">
        <v>130</v>
      </c>
      <c r="X9" s="301" t="s">
        <v>135</v>
      </c>
      <c r="Y9" s="301" t="s">
        <v>153</v>
      </c>
      <c r="Z9" s="301" t="s">
        <v>136</v>
      </c>
      <c r="AA9" s="301" t="s">
        <v>138</v>
      </c>
      <c r="AB9" s="301" t="s">
        <v>156</v>
      </c>
      <c r="AC9" s="301" t="s">
        <v>128</v>
      </c>
      <c r="AD9" s="301" t="s">
        <v>140</v>
      </c>
      <c r="AE9" s="301" t="s">
        <v>129</v>
      </c>
      <c r="AF9" s="301" t="s">
        <v>143</v>
      </c>
      <c r="AG9" s="301" t="s">
        <v>160</v>
      </c>
      <c r="AH9" s="301" t="s">
        <v>161</v>
      </c>
      <c r="AI9" s="301"/>
      <c r="AJ9" s="301"/>
      <c r="AK9" s="301"/>
      <c r="AL9" s="301"/>
      <c r="AM9" s="302"/>
    </row>
    <row r="10" spans="1:39" s="314" customFormat="1" ht="16.5" thickBot="1" x14ac:dyDescent="0.25">
      <c r="A10" s="304"/>
      <c r="B10" s="305">
        <v>5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8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10"/>
    </row>
    <row r="11" spans="1:39" ht="16.5" thickTop="1" x14ac:dyDescent="0.2">
      <c r="A11" s="315" t="s">
        <v>13</v>
      </c>
      <c r="B11" s="316">
        <v>1</v>
      </c>
      <c r="C11" s="317" t="s">
        <v>115</v>
      </c>
      <c r="D11" s="317" t="s">
        <v>151</v>
      </c>
      <c r="E11" s="317" t="s">
        <v>125</v>
      </c>
      <c r="F11" s="317" t="s">
        <v>132</v>
      </c>
      <c r="G11" s="317" t="s">
        <v>122</v>
      </c>
      <c r="H11" s="317" t="s">
        <v>146</v>
      </c>
      <c r="I11" s="317" t="s">
        <v>135</v>
      </c>
      <c r="J11" s="317" t="s">
        <v>140</v>
      </c>
      <c r="K11" s="317" t="s">
        <v>154</v>
      </c>
      <c r="L11" s="317" t="s">
        <v>161</v>
      </c>
      <c r="M11" s="317" t="s">
        <v>152</v>
      </c>
      <c r="N11" s="317" t="s">
        <v>136</v>
      </c>
      <c r="O11" s="317" t="s">
        <v>163</v>
      </c>
      <c r="P11" s="317" t="s">
        <v>164</v>
      </c>
      <c r="Q11" s="318" t="s">
        <v>121</v>
      </c>
      <c r="R11" s="319" t="s">
        <v>159</v>
      </c>
      <c r="S11" s="320" t="s">
        <v>112</v>
      </c>
      <c r="T11" s="320" t="s">
        <v>119</v>
      </c>
      <c r="U11" s="320" t="s">
        <v>130</v>
      </c>
      <c r="V11" s="320" t="s">
        <v>150</v>
      </c>
      <c r="W11" s="320" t="s">
        <v>118</v>
      </c>
      <c r="X11" s="320" t="s">
        <v>116</v>
      </c>
      <c r="Y11" s="320" t="s">
        <v>147</v>
      </c>
      <c r="Z11" s="320" t="s">
        <v>139</v>
      </c>
      <c r="AA11" s="320" t="s">
        <v>127</v>
      </c>
      <c r="AB11" s="320" t="s">
        <v>142</v>
      </c>
      <c r="AC11" s="320" t="s">
        <v>128</v>
      </c>
      <c r="AD11" s="320" t="s">
        <v>141</v>
      </c>
      <c r="AE11" s="320" t="s">
        <v>134</v>
      </c>
      <c r="AF11" s="320" t="s">
        <v>129</v>
      </c>
      <c r="AG11" s="320" t="s">
        <v>165</v>
      </c>
      <c r="AH11" s="320" t="s">
        <v>166</v>
      </c>
      <c r="AI11" s="320"/>
      <c r="AJ11" s="320"/>
      <c r="AK11" s="320"/>
      <c r="AL11" s="320"/>
      <c r="AM11" s="321"/>
    </row>
    <row r="12" spans="1:39" ht="15.75" x14ac:dyDescent="0.2">
      <c r="A12" s="297"/>
      <c r="B12" s="298">
        <v>2</v>
      </c>
      <c r="C12" s="292" t="s">
        <v>158</v>
      </c>
      <c r="D12" s="292" t="s">
        <v>4</v>
      </c>
      <c r="E12" s="292" t="s">
        <v>132</v>
      </c>
      <c r="F12" s="292" t="s">
        <v>156</v>
      </c>
      <c r="G12" s="292" t="s">
        <v>146</v>
      </c>
      <c r="H12" s="292" t="s">
        <v>160</v>
      </c>
      <c r="I12" s="292" t="s">
        <v>140</v>
      </c>
      <c r="J12" s="292" t="s">
        <v>148</v>
      </c>
      <c r="K12" s="292" t="s">
        <v>154</v>
      </c>
      <c r="L12" s="292" t="s">
        <v>161</v>
      </c>
      <c r="M12" s="292" t="s">
        <v>120</v>
      </c>
      <c r="N12" s="292" t="s">
        <v>122</v>
      </c>
      <c r="O12" s="292" t="s">
        <v>163</v>
      </c>
      <c r="P12" s="292" t="s">
        <v>136</v>
      </c>
      <c r="Q12" s="299" t="s">
        <v>151</v>
      </c>
      <c r="R12" s="300" t="s">
        <v>119</v>
      </c>
      <c r="S12" s="301" t="s">
        <v>123</v>
      </c>
      <c r="T12" s="301" t="s">
        <v>112</v>
      </c>
      <c r="U12" s="301" t="s">
        <v>159</v>
      </c>
      <c r="V12" s="301" t="s">
        <v>147</v>
      </c>
      <c r="W12" s="301" t="s">
        <v>118</v>
      </c>
      <c r="X12" s="301" t="s">
        <v>134</v>
      </c>
      <c r="Y12" s="301" t="s">
        <v>116</v>
      </c>
      <c r="Z12" s="301" t="s">
        <v>155</v>
      </c>
      <c r="AA12" s="301" t="s">
        <v>141</v>
      </c>
      <c r="AB12" s="301" t="s">
        <v>114</v>
      </c>
      <c r="AC12" s="301" t="s">
        <v>150</v>
      </c>
      <c r="AD12" s="301" t="s">
        <v>139</v>
      </c>
      <c r="AE12" s="301" t="s">
        <v>129</v>
      </c>
      <c r="AF12" s="301" t="s">
        <v>128</v>
      </c>
      <c r="AG12" s="301" t="s">
        <v>137</v>
      </c>
      <c r="AH12" s="301" t="s">
        <v>165</v>
      </c>
      <c r="AI12" s="301"/>
      <c r="AJ12" s="301"/>
      <c r="AK12" s="301"/>
      <c r="AL12" s="301"/>
      <c r="AM12" s="302"/>
    </row>
    <row r="13" spans="1:39" ht="15.75" x14ac:dyDescent="0.2">
      <c r="A13" s="297"/>
      <c r="B13" s="298">
        <v>3</v>
      </c>
      <c r="C13" s="292" t="s">
        <v>158</v>
      </c>
      <c r="D13" s="292" t="s">
        <v>164</v>
      </c>
      <c r="E13" s="292" t="s">
        <v>120</v>
      </c>
      <c r="F13" s="292" t="s">
        <v>135</v>
      </c>
      <c r="G13" s="292" t="s">
        <v>166</v>
      </c>
      <c r="H13" s="292" t="s">
        <v>160</v>
      </c>
      <c r="I13" s="292" t="s">
        <v>142</v>
      </c>
      <c r="J13" s="292" t="s">
        <v>125</v>
      </c>
      <c r="K13" s="292" t="s">
        <v>140</v>
      </c>
      <c r="L13" s="292" t="s">
        <v>152</v>
      </c>
      <c r="M13" s="292" t="s">
        <v>154</v>
      </c>
      <c r="N13" s="292" t="s">
        <v>122</v>
      </c>
      <c r="O13" s="292" t="s">
        <v>115</v>
      </c>
      <c r="P13" s="292" t="s">
        <v>121</v>
      </c>
      <c r="Q13" s="299" t="s">
        <v>136</v>
      </c>
      <c r="R13" s="300" t="s">
        <v>167</v>
      </c>
      <c r="S13" s="301" t="s">
        <v>134</v>
      </c>
      <c r="T13" s="301" t="s">
        <v>137</v>
      </c>
      <c r="U13" s="301" t="s">
        <v>159</v>
      </c>
      <c r="V13" s="301" t="s">
        <v>112</v>
      </c>
      <c r="W13" s="301" t="s">
        <v>130</v>
      </c>
      <c r="X13" s="301" t="s">
        <v>168</v>
      </c>
      <c r="Y13" s="301" t="s">
        <v>129</v>
      </c>
      <c r="Z13" s="301" t="s">
        <v>133</v>
      </c>
      <c r="AA13" s="301" t="s">
        <v>119</v>
      </c>
      <c r="AB13" s="301" t="s">
        <v>114</v>
      </c>
      <c r="AC13" s="301" t="s">
        <v>138</v>
      </c>
      <c r="AD13" s="301" t="s">
        <v>155</v>
      </c>
      <c r="AE13" s="301" t="s">
        <v>145</v>
      </c>
      <c r="AF13" s="301" t="s">
        <v>128</v>
      </c>
      <c r="AG13" s="301" t="s">
        <v>150</v>
      </c>
      <c r="AH13" s="301" t="s">
        <v>127</v>
      </c>
      <c r="AI13" s="301"/>
      <c r="AJ13" s="301"/>
      <c r="AK13" s="301"/>
      <c r="AL13" s="301"/>
      <c r="AM13" s="302"/>
    </row>
    <row r="14" spans="1:39" ht="15.75" x14ac:dyDescent="0.2">
      <c r="A14" s="297"/>
      <c r="B14" s="298">
        <v>4</v>
      </c>
      <c r="C14" s="292" t="s">
        <v>125</v>
      </c>
      <c r="D14" s="292" t="s">
        <v>158</v>
      </c>
      <c r="E14" s="292" t="s">
        <v>156</v>
      </c>
      <c r="F14" s="292" t="s">
        <v>122</v>
      </c>
      <c r="G14" s="292" t="s">
        <v>123</v>
      </c>
      <c r="H14" s="292" t="s">
        <v>135</v>
      </c>
      <c r="I14" s="292" t="s">
        <v>142</v>
      </c>
      <c r="J14" s="292" t="s">
        <v>152</v>
      </c>
      <c r="K14" s="292" t="s">
        <v>120</v>
      </c>
      <c r="L14" s="292" t="s">
        <v>140</v>
      </c>
      <c r="M14" s="292" t="s">
        <v>154</v>
      </c>
      <c r="N14" s="292" t="s">
        <v>4</v>
      </c>
      <c r="O14" s="292" t="s">
        <v>126</v>
      </c>
      <c r="P14" s="292" t="s">
        <v>149</v>
      </c>
      <c r="Q14" s="299" t="s">
        <v>136</v>
      </c>
      <c r="R14" s="300" t="s">
        <v>141</v>
      </c>
      <c r="S14" s="301" t="s">
        <v>148</v>
      </c>
      <c r="T14" s="301" t="s">
        <v>118</v>
      </c>
      <c r="U14" s="301" t="s">
        <v>132</v>
      </c>
      <c r="V14" s="301" t="s">
        <v>168</v>
      </c>
      <c r="W14" s="301" t="s">
        <v>130</v>
      </c>
      <c r="X14" s="301" t="s">
        <v>144</v>
      </c>
      <c r="Y14" s="301" t="s">
        <v>133</v>
      </c>
      <c r="Z14" s="301" t="s">
        <v>146</v>
      </c>
      <c r="AA14" s="301" t="s">
        <v>145</v>
      </c>
      <c r="AB14" s="301" t="s">
        <v>162</v>
      </c>
      <c r="AC14" s="301" t="s">
        <v>137</v>
      </c>
      <c r="AD14" s="301" t="s">
        <v>155</v>
      </c>
      <c r="AE14" s="301" t="s">
        <v>167</v>
      </c>
      <c r="AF14" s="301" t="s">
        <v>127</v>
      </c>
      <c r="AG14" s="301" t="s">
        <v>138</v>
      </c>
      <c r="AH14" s="301" t="s">
        <v>139</v>
      </c>
      <c r="AI14" s="301"/>
      <c r="AJ14" s="301"/>
      <c r="AK14" s="301"/>
      <c r="AL14" s="301"/>
      <c r="AM14" s="302"/>
    </row>
    <row r="15" spans="1:39" s="314" customFormat="1" ht="16.5" thickBot="1" x14ac:dyDescent="0.25">
      <c r="A15" s="323"/>
      <c r="B15" s="324">
        <v>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 t="s">
        <v>123</v>
      </c>
      <c r="O15" s="325" t="s">
        <v>149</v>
      </c>
      <c r="P15" s="325" t="s">
        <v>126</v>
      </c>
      <c r="Q15" s="326" t="s">
        <v>4</v>
      </c>
      <c r="R15" s="327" t="s">
        <v>127</v>
      </c>
      <c r="S15" s="328" t="s">
        <v>148</v>
      </c>
      <c r="T15" s="328" t="s">
        <v>118</v>
      </c>
      <c r="U15" s="328" t="s">
        <v>133</v>
      </c>
      <c r="V15" s="328" t="s">
        <v>137</v>
      </c>
      <c r="W15" s="328" t="s">
        <v>138</v>
      </c>
      <c r="X15" s="328" t="s">
        <v>144</v>
      </c>
      <c r="Y15" s="328" t="s">
        <v>168</v>
      </c>
      <c r="Z15" s="328" t="s">
        <v>114</v>
      </c>
      <c r="AA15" s="328" t="s">
        <v>145</v>
      </c>
      <c r="AB15" s="328" t="s">
        <v>160</v>
      </c>
      <c r="AC15" s="328" t="s">
        <v>167</v>
      </c>
      <c r="AD15" s="328" t="s">
        <v>150</v>
      </c>
      <c r="AE15" s="328" t="s">
        <v>162</v>
      </c>
      <c r="AF15" s="328" t="s">
        <v>141</v>
      </c>
      <c r="AG15" s="328" t="s">
        <v>146</v>
      </c>
      <c r="AH15" s="328" t="s">
        <v>139</v>
      </c>
      <c r="AI15" s="328"/>
      <c r="AJ15" s="328"/>
      <c r="AK15" s="328"/>
      <c r="AL15" s="328"/>
      <c r="AM15" s="329"/>
    </row>
    <row r="16" spans="1:39" ht="16.5" thickTop="1" x14ac:dyDescent="0.2">
      <c r="A16" s="290" t="s">
        <v>17</v>
      </c>
      <c r="B16" s="291">
        <v>1</v>
      </c>
      <c r="C16" s="330" t="s">
        <v>124</v>
      </c>
      <c r="D16" s="331" t="s">
        <v>113</v>
      </c>
      <c r="E16" s="331" t="s">
        <v>114</v>
      </c>
      <c r="F16" s="330" t="s">
        <v>157</v>
      </c>
      <c r="G16" s="330" t="s">
        <v>166</v>
      </c>
      <c r="H16" s="330" t="s">
        <v>116</v>
      </c>
      <c r="I16" s="330" t="s">
        <v>118</v>
      </c>
      <c r="J16" s="330" t="s">
        <v>144</v>
      </c>
      <c r="K16" s="330" t="s">
        <v>169</v>
      </c>
      <c r="L16" s="330" t="s">
        <v>170</v>
      </c>
      <c r="M16" s="330" t="s">
        <v>122</v>
      </c>
      <c r="N16" s="330" t="s">
        <v>149</v>
      </c>
      <c r="O16" s="330" t="s">
        <v>115</v>
      </c>
      <c r="P16" s="330" t="s">
        <v>4</v>
      </c>
      <c r="Q16" s="332" t="s">
        <v>151</v>
      </c>
      <c r="R16" s="333" t="s">
        <v>152</v>
      </c>
      <c r="S16" s="334" t="s">
        <v>112</v>
      </c>
      <c r="T16" s="334" t="s">
        <v>130</v>
      </c>
      <c r="U16" s="334" t="s">
        <v>132</v>
      </c>
      <c r="V16" s="334" t="s">
        <v>138</v>
      </c>
      <c r="W16" s="334" t="s">
        <v>119</v>
      </c>
      <c r="X16" s="334" t="s">
        <v>163</v>
      </c>
      <c r="Y16" s="334" t="s">
        <v>168</v>
      </c>
      <c r="Z16" s="334" t="s">
        <v>136</v>
      </c>
      <c r="AA16" s="334" t="s">
        <v>141</v>
      </c>
      <c r="AB16" s="334" t="s">
        <v>142</v>
      </c>
      <c r="AC16" s="334" t="s">
        <v>131</v>
      </c>
      <c r="AD16" s="334" t="s">
        <v>155</v>
      </c>
      <c r="AE16" s="334" t="s">
        <v>159</v>
      </c>
      <c r="AF16" s="334" t="s">
        <v>129</v>
      </c>
      <c r="AG16" s="334" t="s">
        <v>150</v>
      </c>
      <c r="AH16" s="334" t="s">
        <v>161</v>
      </c>
      <c r="AI16" s="334"/>
      <c r="AJ16" s="334"/>
      <c r="AK16" s="334"/>
      <c r="AL16" s="334"/>
      <c r="AM16" s="335"/>
    </row>
    <row r="17" spans="1:39" ht="15.75" x14ac:dyDescent="0.2">
      <c r="A17" s="297"/>
      <c r="B17" s="298">
        <v>2</v>
      </c>
      <c r="C17" s="317" t="s">
        <v>143</v>
      </c>
      <c r="D17" s="317" t="s">
        <v>158</v>
      </c>
      <c r="E17" s="317" t="s">
        <v>114</v>
      </c>
      <c r="F17" s="317" t="s">
        <v>157</v>
      </c>
      <c r="G17" s="317" t="s">
        <v>166</v>
      </c>
      <c r="H17" s="317" t="s">
        <v>116</v>
      </c>
      <c r="I17" s="317" t="s">
        <v>118</v>
      </c>
      <c r="J17" s="317" t="s">
        <v>144</v>
      </c>
      <c r="K17" s="317" t="s">
        <v>120</v>
      </c>
      <c r="L17" s="336" t="s">
        <v>170</v>
      </c>
      <c r="M17" s="337" t="s">
        <v>122</v>
      </c>
      <c r="N17" s="317" t="s">
        <v>154</v>
      </c>
      <c r="O17" s="317" t="s">
        <v>115</v>
      </c>
      <c r="P17" s="317" t="s">
        <v>137</v>
      </c>
      <c r="Q17" s="318" t="s">
        <v>164</v>
      </c>
      <c r="R17" s="319" t="s">
        <v>155</v>
      </c>
      <c r="S17" s="320" t="s">
        <v>119</v>
      </c>
      <c r="T17" s="320" t="s">
        <v>130</v>
      </c>
      <c r="U17" s="320" t="s">
        <v>147</v>
      </c>
      <c r="V17" s="320" t="s">
        <v>150</v>
      </c>
      <c r="W17" s="320" t="s">
        <v>123</v>
      </c>
      <c r="X17" s="320" t="s">
        <v>163</v>
      </c>
      <c r="Y17" s="320" t="s">
        <v>135</v>
      </c>
      <c r="Z17" s="320" t="s">
        <v>146</v>
      </c>
      <c r="AA17" s="320" t="s">
        <v>167</v>
      </c>
      <c r="AB17" s="320" t="s">
        <v>142</v>
      </c>
      <c r="AC17" s="320" t="s">
        <v>131</v>
      </c>
      <c r="AD17" s="320" t="s">
        <v>168</v>
      </c>
      <c r="AE17" s="320" t="s">
        <v>159</v>
      </c>
      <c r="AF17" s="320" t="s">
        <v>117</v>
      </c>
      <c r="AG17" s="320" t="s">
        <v>138</v>
      </c>
      <c r="AH17" s="320" t="s">
        <v>161</v>
      </c>
      <c r="AI17" s="320"/>
      <c r="AJ17" s="320"/>
      <c r="AK17" s="320"/>
      <c r="AL17" s="320"/>
      <c r="AM17" s="321"/>
    </row>
    <row r="18" spans="1:39" ht="15.75" x14ac:dyDescent="0.2">
      <c r="A18" s="297"/>
      <c r="B18" s="298">
        <v>3</v>
      </c>
      <c r="C18" s="292" t="s">
        <v>143</v>
      </c>
      <c r="D18" s="292" t="s">
        <v>114</v>
      </c>
      <c r="E18" s="292" t="s">
        <v>113</v>
      </c>
      <c r="F18" s="292" t="s">
        <v>124</v>
      </c>
      <c r="G18" s="292" t="s">
        <v>170</v>
      </c>
      <c r="H18" s="292" t="s">
        <v>121</v>
      </c>
      <c r="I18" s="292" t="s">
        <v>116</v>
      </c>
      <c r="J18" s="292" t="s">
        <v>120</v>
      </c>
      <c r="K18" s="292" t="s">
        <v>154</v>
      </c>
      <c r="L18" s="338" t="s">
        <v>151</v>
      </c>
      <c r="M18" s="292" t="s">
        <v>169</v>
      </c>
      <c r="N18" s="292" t="s">
        <v>136</v>
      </c>
      <c r="O18" s="292" t="s">
        <v>149</v>
      </c>
      <c r="P18" s="292" t="s">
        <v>152</v>
      </c>
      <c r="Q18" s="299" t="s">
        <v>164</v>
      </c>
      <c r="R18" s="300" t="s">
        <v>155</v>
      </c>
      <c r="S18" s="301" t="s">
        <v>4</v>
      </c>
      <c r="T18" s="301" t="s">
        <v>132</v>
      </c>
      <c r="U18" s="301" t="s">
        <v>123</v>
      </c>
      <c r="V18" s="301" t="s">
        <v>112</v>
      </c>
      <c r="W18" s="301" t="s">
        <v>141</v>
      </c>
      <c r="X18" s="301" t="s">
        <v>129</v>
      </c>
      <c r="Y18" s="301" t="s">
        <v>161</v>
      </c>
      <c r="Z18" s="301" t="s">
        <v>167</v>
      </c>
      <c r="AA18" s="301" t="s">
        <v>145</v>
      </c>
      <c r="AB18" s="301" t="s">
        <v>135</v>
      </c>
      <c r="AC18" s="301" t="s">
        <v>150</v>
      </c>
      <c r="AD18" s="301" t="s">
        <v>138</v>
      </c>
      <c r="AE18" s="301" t="s">
        <v>162</v>
      </c>
      <c r="AF18" s="301" t="s">
        <v>119</v>
      </c>
      <c r="AG18" s="301" t="s">
        <v>168</v>
      </c>
      <c r="AH18" s="301" t="s">
        <v>117</v>
      </c>
      <c r="AI18" s="301"/>
      <c r="AJ18" s="301"/>
      <c r="AK18" s="301"/>
      <c r="AL18" s="301"/>
      <c r="AM18" s="302"/>
    </row>
    <row r="19" spans="1:39" ht="15.75" x14ac:dyDescent="0.2">
      <c r="A19" s="297"/>
      <c r="B19" s="298">
        <v>4</v>
      </c>
      <c r="C19" s="292" t="s">
        <v>158</v>
      </c>
      <c r="D19" s="292" t="s">
        <v>143</v>
      </c>
      <c r="E19" s="292" t="s">
        <v>113</v>
      </c>
      <c r="F19" s="339" t="s">
        <v>124</v>
      </c>
      <c r="G19" s="292" t="s">
        <v>116</v>
      </c>
      <c r="H19" s="292" t="s">
        <v>157</v>
      </c>
      <c r="I19" s="292" t="s">
        <v>149</v>
      </c>
      <c r="J19" s="292" t="s">
        <v>152</v>
      </c>
      <c r="K19" s="292" t="s">
        <v>154</v>
      </c>
      <c r="L19" s="292" t="s">
        <v>121</v>
      </c>
      <c r="M19" s="340" t="s">
        <v>120</v>
      </c>
      <c r="N19" s="292" t="s">
        <v>137</v>
      </c>
      <c r="O19" s="292" t="s">
        <v>147</v>
      </c>
      <c r="P19" s="292" t="s">
        <v>164</v>
      </c>
      <c r="Q19" s="299" t="s">
        <v>136</v>
      </c>
      <c r="R19" s="300" t="s">
        <v>129</v>
      </c>
      <c r="S19" s="301" t="s">
        <v>123</v>
      </c>
      <c r="T19" s="301" t="s">
        <v>118</v>
      </c>
      <c r="U19" s="301" t="s">
        <v>4</v>
      </c>
      <c r="V19" s="301" t="s">
        <v>131</v>
      </c>
      <c r="W19" s="301" t="s">
        <v>132</v>
      </c>
      <c r="X19" s="301" t="s">
        <v>135</v>
      </c>
      <c r="Y19" s="301" t="s">
        <v>163</v>
      </c>
      <c r="Z19" s="301" t="s">
        <v>117</v>
      </c>
      <c r="AA19" s="301" t="s">
        <v>145</v>
      </c>
      <c r="AB19" s="301" t="s">
        <v>162</v>
      </c>
      <c r="AC19" s="301" t="s">
        <v>150</v>
      </c>
      <c r="AD19" s="301" t="s">
        <v>141</v>
      </c>
      <c r="AE19" s="301" t="s">
        <v>119</v>
      </c>
      <c r="AF19" s="301" t="s">
        <v>138</v>
      </c>
      <c r="AG19" s="301" t="s">
        <v>142</v>
      </c>
      <c r="AH19" s="301" t="s">
        <v>146</v>
      </c>
      <c r="AI19" s="301"/>
      <c r="AJ19" s="301"/>
      <c r="AK19" s="301"/>
      <c r="AL19" s="301"/>
      <c r="AM19" s="302"/>
    </row>
    <row r="20" spans="1:39" s="314" customFormat="1" ht="16.5" thickBot="1" x14ac:dyDescent="0.25">
      <c r="A20" s="304"/>
      <c r="B20" s="305">
        <v>5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8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10"/>
    </row>
    <row r="21" spans="1:39" ht="16.5" thickTop="1" x14ac:dyDescent="0.2">
      <c r="A21" s="315" t="s">
        <v>19</v>
      </c>
      <c r="B21" s="316">
        <v>1</v>
      </c>
      <c r="C21" s="317" t="s">
        <v>4</v>
      </c>
      <c r="D21" s="317" t="s">
        <v>158</v>
      </c>
      <c r="E21" s="317" t="s">
        <v>122</v>
      </c>
      <c r="F21" s="317" t="s">
        <v>124</v>
      </c>
      <c r="G21" s="317" t="s">
        <v>149</v>
      </c>
      <c r="H21" s="317" t="s">
        <v>168</v>
      </c>
      <c r="I21" s="317" t="s">
        <v>135</v>
      </c>
      <c r="J21" s="317" t="s">
        <v>148</v>
      </c>
      <c r="K21" s="317" t="s">
        <v>162</v>
      </c>
      <c r="L21" s="317" t="s">
        <v>151</v>
      </c>
      <c r="M21" s="317" t="s">
        <v>117</v>
      </c>
      <c r="N21" s="317" t="s">
        <v>154</v>
      </c>
      <c r="O21" s="317" t="s">
        <v>163</v>
      </c>
      <c r="P21" s="341" t="s">
        <v>136</v>
      </c>
      <c r="Q21" s="318" t="s">
        <v>164</v>
      </c>
      <c r="R21" s="319" t="s">
        <v>152</v>
      </c>
      <c r="S21" s="320" t="s">
        <v>134</v>
      </c>
      <c r="T21" s="320" t="s">
        <v>130</v>
      </c>
      <c r="U21" s="320" t="s">
        <v>123</v>
      </c>
      <c r="V21" s="320" t="s">
        <v>150</v>
      </c>
      <c r="W21" s="320" t="s">
        <v>132</v>
      </c>
      <c r="X21" s="320" t="s">
        <v>133</v>
      </c>
      <c r="Y21" s="320" t="s">
        <v>116</v>
      </c>
      <c r="Z21" s="320" t="s">
        <v>139</v>
      </c>
      <c r="AA21" s="320" t="s">
        <v>131</v>
      </c>
      <c r="AB21" s="320" t="s">
        <v>160</v>
      </c>
      <c r="AC21" s="320" t="s">
        <v>127</v>
      </c>
      <c r="AD21" s="320" t="s">
        <v>153</v>
      </c>
      <c r="AE21" s="320" t="s">
        <v>145</v>
      </c>
      <c r="AF21" s="320" t="s">
        <v>126</v>
      </c>
      <c r="AG21" s="320" t="s">
        <v>146</v>
      </c>
      <c r="AH21" s="320" t="s">
        <v>147</v>
      </c>
      <c r="AI21" s="320"/>
      <c r="AJ21" s="320"/>
      <c r="AK21" s="320"/>
      <c r="AL21" s="320"/>
      <c r="AM21" s="321"/>
    </row>
    <row r="22" spans="1:39" ht="15.75" x14ac:dyDescent="0.2">
      <c r="A22" s="297"/>
      <c r="B22" s="298">
        <v>2</v>
      </c>
      <c r="C22" s="292" t="s">
        <v>143</v>
      </c>
      <c r="D22" s="292" t="s">
        <v>4</v>
      </c>
      <c r="E22" s="292" t="s">
        <v>156</v>
      </c>
      <c r="F22" s="292" t="s">
        <v>135</v>
      </c>
      <c r="G22" s="292" t="s">
        <v>149</v>
      </c>
      <c r="H22" s="339" t="s">
        <v>164</v>
      </c>
      <c r="I22" s="340" t="s">
        <v>142</v>
      </c>
      <c r="J22" s="292" t="s">
        <v>148</v>
      </c>
      <c r="K22" s="292" t="s">
        <v>140</v>
      </c>
      <c r="L22" s="292" t="s">
        <v>151</v>
      </c>
      <c r="M22" s="292" t="s">
        <v>117</v>
      </c>
      <c r="N22" s="292" t="s">
        <v>165</v>
      </c>
      <c r="O22" s="339" t="s">
        <v>171</v>
      </c>
      <c r="P22" s="292" t="s">
        <v>168</v>
      </c>
      <c r="Q22" s="299" t="s">
        <v>136</v>
      </c>
      <c r="R22" s="300" t="s">
        <v>125</v>
      </c>
      <c r="S22" s="301" t="s">
        <v>152</v>
      </c>
      <c r="T22" s="339" t="s">
        <v>172</v>
      </c>
      <c r="U22" s="301" t="s">
        <v>130</v>
      </c>
      <c r="V22" s="301" t="s">
        <v>147</v>
      </c>
      <c r="W22" s="301" t="s">
        <v>123</v>
      </c>
      <c r="X22" s="301" t="s">
        <v>116</v>
      </c>
      <c r="Y22" s="301" t="s">
        <v>134</v>
      </c>
      <c r="Z22" s="301" t="s">
        <v>133</v>
      </c>
      <c r="AA22" s="301" t="s">
        <v>131</v>
      </c>
      <c r="AB22" s="301" t="s">
        <v>160</v>
      </c>
      <c r="AC22" s="301" t="s">
        <v>128</v>
      </c>
      <c r="AD22" s="301" t="s">
        <v>120</v>
      </c>
      <c r="AE22" s="340" t="s">
        <v>145</v>
      </c>
      <c r="AF22" s="301" t="s">
        <v>127</v>
      </c>
      <c r="AG22" s="301" t="s">
        <v>137</v>
      </c>
      <c r="AH22" s="301" t="s">
        <v>161</v>
      </c>
      <c r="AI22" s="301"/>
      <c r="AJ22" s="301"/>
      <c r="AK22" s="301"/>
      <c r="AL22" s="301"/>
      <c r="AM22" s="302"/>
    </row>
    <row r="23" spans="1:39" ht="15.75" x14ac:dyDescent="0.2">
      <c r="A23" s="297"/>
      <c r="B23" s="298">
        <v>3</v>
      </c>
      <c r="C23" s="292" t="s">
        <v>139</v>
      </c>
      <c r="D23" s="292" t="s">
        <v>143</v>
      </c>
      <c r="E23" s="292" t="s">
        <v>156</v>
      </c>
      <c r="F23" s="292" t="s">
        <v>132</v>
      </c>
      <c r="G23" s="292" t="s">
        <v>122</v>
      </c>
      <c r="H23" s="292" t="s">
        <v>164</v>
      </c>
      <c r="I23" s="292" t="s">
        <v>142</v>
      </c>
      <c r="J23" s="342" t="s">
        <v>165</v>
      </c>
      <c r="K23" s="292" t="s">
        <v>124</v>
      </c>
      <c r="L23" s="292" t="s">
        <v>140</v>
      </c>
      <c r="M23" s="292" t="s">
        <v>169</v>
      </c>
      <c r="N23" s="292" t="s">
        <v>136</v>
      </c>
      <c r="O23" s="292" t="s">
        <v>150</v>
      </c>
      <c r="P23" s="339" t="s">
        <v>171</v>
      </c>
      <c r="Q23" s="299" t="s">
        <v>151</v>
      </c>
      <c r="R23" s="300" t="s">
        <v>159</v>
      </c>
      <c r="S23" s="301" t="s">
        <v>128</v>
      </c>
      <c r="T23" s="301" t="s">
        <v>126</v>
      </c>
      <c r="U23" s="301" t="s">
        <v>130</v>
      </c>
      <c r="V23" s="301" t="s">
        <v>154</v>
      </c>
      <c r="W23" s="339" t="s">
        <v>172</v>
      </c>
      <c r="X23" s="301" t="s">
        <v>144</v>
      </c>
      <c r="Y23" s="301" t="s">
        <v>133</v>
      </c>
      <c r="Z23" s="301" t="s">
        <v>155</v>
      </c>
      <c r="AA23" s="301" t="s">
        <v>127</v>
      </c>
      <c r="AB23" s="301" t="s">
        <v>162</v>
      </c>
      <c r="AC23" s="301" t="s">
        <v>131</v>
      </c>
      <c r="AD23" s="301" t="s">
        <v>120</v>
      </c>
      <c r="AE23" s="342" t="s">
        <v>173</v>
      </c>
      <c r="AF23" s="301" t="s">
        <v>153</v>
      </c>
      <c r="AG23" s="301" t="s">
        <v>158</v>
      </c>
      <c r="AH23" s="301" t="s">
        <v>146</v>
      </c>
      <c r="AI23" s="301"/>
      <c r="AJ23" s="301"/>
      <c r="AK23" s="301"/>
      <c r="AL23" s="301"/>
      <c r="AM23" s="302"/>
    </row>
    <row r="24" spans="1:39" ht="15.75" x14ac:dyDescent="0.2">
      <c r="A24" s="297"/>
      <c r="B24" s="298">
        <v>4</v>
      </c>
      <c r="C24" s="292" t="s">
        <v>139</v>
      </c>
      <c r="D24" s="292" t="s">
        <v>143</v>
      </c>
      <c r="E24" s="292" t="s">
        <v>132</v>
      </c>
      <c r="F24" s="292" t="s">
        <v>156</v>
      </c>
      <c r="G24" s="292" t="s">
        <v>122</v>
      </c>
      <c r="H24" s="292" t="s">
        <v>135</v>
      </c>
      <c r="I24" s="342" t="s">
        <v>165</v>
      </c>
      <c r="J24" s="292" t="s">
        <v>140</v>
      </c>
      <c r="K24" s="292" t="s">
        <v>169</v>
      </c>
      <c r="L24" s="292" t="s">
        <v>4</v>
      </c>
      <c r="M24" s="292" t="s">
        <v>123</v>
      </c>
      <c r="N24" s="292" t="s">
        <v>149</v>
      </c>
      <c r="O24" s="292" t="s">
        <v>147</v>
      </c>
      <c r="P24" s="292" t="s">
        <v>164</v>
      </c>
      <c r="Q24" s="299" t="s">
        <v>124</v>
      </c>
      <c r="R24" s="300" t="s">
        <v>159</v>
      </c>
      <c r="S24" s="301" t="s">
        <v>128</v>
      </c>
      <c r="T24" s="301" t="s">
        <v>153</v>
      </c>
      <c r="U24" s="301" t="s">
        <v>125</v>
      </c>
      <c r="V24" s="301" t="s">
        <v>154</v>
      </c>
      <c r="W24" s="301" t="s">
        <v>137</v>
      </c>
      <c r="X24" s="301" t="s">
        <v>144</v>
      </c>
      <c r="Y24" s="301" t="s">
        <v>161</v>
      </c>
      <c r="Z24" s="301" t="s">
        <v>155</v>
      </c>
      <c r="AA24" s="301" t="s">
        <v>146</v>
      </c>
      <c r="AB24" s="301" t="s">
        <v>120</v>
      </c>
      <c r="AC24" s="301" t="s">
        <v>157</v>
      </c>
      <c r="AD24" s="301" t="s">
        <v>168</v>
      </c>
      <c r="AE24" s="301" t="s">
        <v>162</v>
      </c>
      <c r="AF24" s="301" t="s">
        <v>174</v>
      </c>
      <c r="AG24" s="301" t="s">
        <v>113</v>
      </c>
      <c r="AH24" s="301" t="s">
        <v>158</v>
      </c>
      <c r="AI24" s="301"/>
      <c r="AJ24" s="301"/>
      <c r="AK24" s="301"/>
      <c r="AL24" s="301"/>
      <c r="AM24" s="302"/>
    </row>
    <row r="25" spans="1:39" ht="16.5" thickBot="1" x14ac:dyDescent="0.25">
      <c r="A25" s="323"/>
      <c r="B25" s="324">
        <v>5</v>
      </c>
      <c r="C25" s="325"/>
      <c r="D25" s="325"/>
      <c r="E25" s="325"/>
      <c r="F25" s="325"/>
      <c r="G25" s="325"/>
      <c r="H25" s="329"/>
      <c r="I25" s="325"/>
      <c r="J25" s="325"/>
      <c r="K25" s="325"/>
      <c r="L25" s="325"/>
      <c r="M25" s="325"/>
      <c r="N25" s="325"/>
      <c r="O25" s="325"/>
      <c r="P25" s="325"/>
      <c r="Q25" s="326"/>
      <c r="R25" s="327"/>
      <c r="S25" s="328"/>
      <c r="T25" s="328"/>
      <c r="U25" s="328"/>
      <c r="V25" s="328"/>
      <c r="W25" s="328"/>
      <c r="X25" s="328" t="s">
        <v>168</v>
      </c>
      <c r="Y25" s="328" t="s">
        <v>161</v>
      </c>
      <c r="Z25" s="328" t="s">
        <v>146</v>
      </c>
      <c r="AA25" s="328" t="s">
        <v>136</v>
      </c>
      <c r="AB25" s="328" t="s">
        <v>157</v>
      </c>
      <c r="AC25" s="328" t="s">
        <v>120</v>
      </c>
      <c r="AD25" s="328" t="s">
        <v>155</v>
      </c>
      <c r="AE25" s="328" t="s">
        <v>159</v>
      </c>
      <c r="AF25" s="328" t="s">
        <v>174</v>
      </c>
      <c r="AG25" s="328" t="s">
        <v>142</v>
      </c>
      <c r="AH25" s="328" t="s">
        <v>113</v>
      </c>
      <c r="AI25" s="328"/>
      <c r="AJ25" s="328"/>
      <c r="AK25" s="328"/>
      <c r="AL25" s="328"/>
      <c r="AM25" s="329"/>
    </row>
    <row r="26" spans="1:39" ht="16.5" thickTop="1" x14ac:dyDescent="0.2">
      <c r="A26" s="290" t="s">
        <v>23</v>
      </c>
      <c r="B26" s="291">
        <v>1</v>
      </c>
      <c r="C26" s="343" t="s">
        <v>127</v>
      </c>
      <c r="D26" s="330" t="s">
        <v>125</v>
      </c>
      <c r="E26" s="330" t="s">
        <v>114</v>
      </c>
      <c r="F26" s="330" t="s">
        <v>135</v>
      </c>
      <c r="G26" s="330" t="s">
        <v>116</v>
      </c>
      <c r="H26" s="330" t="s">
        <v>146</v>
      </c>
      <c r="I26" s="330" t="s">
        <v>120</v>
      </c>
      <c r="J26" s="330" t="s">
        <v>112</v>
      </c>
      <c r="K26" s="330" t="s">
        <v>119</v>
      </c>
      <c r="L26" s="330" t="s">
        <v>170</v>
      </c>
      <c r="M26" s="330" t="s">
        <v>152</v>
      </c>
      <c r="N26" s="330" t="s">
        <v>123</v>
      </c>
      <c r="O26" s="330" t="s">
        <v>115</v>
      </c>
      <c r="P26" s="330" t="s">
        <v>168</v>
      </c>
      <c r="Q26" s="332" t="s">
        <v>124</v>
      </c>
      <c r="R26" s="333" t="s">
        <v>155</v>
      </c>
      <c r="S26" s="334" t="s">
        <v>148</v>
      </c>
      <c r="T26" s="334" t="s">
        <v>130</v>
      </c>
      <c r="U26" s="334" t="s">
        <v>147</v>
      </c>
      <c r="V26" s="334" t="s">
        <v>153</v>
      </c>
      <c r="W26" s="334" t="s">
        <v>118</v>
      </c>
      <c r="X26" s="334" t="s">
        <v>134</v>
      </c>
      <c r="Y26" s="334" t="s">
        <v>163</v>
      </c>
      <c r="Z26" s="334" t="s">
        <v>136</v>
      </c>
      <c r="AA26" s="334" t="s">
        <v>131</v>
      </c>
      <c r="AB26" s="334" t="s">
        <v>142</v>
      </c>
      <c r="AC26" s="334" t="s">
        <v>121</v>
      </c>
      <c r="AD26" s="334" t="s">
        <v>139</v>
      </c>
      <c r="AE26" s="334" t="s">
        <v>138</v>
      </c>
      <c r="AF26" s="334" t="s">
        <v>143</v>
      </c>
      <c r="AG26" s="334" t="s">
        <v>160</v>
      </c>
      <c r="AH26" s="334" t="s">
        <v>117</v>
      </c>
      <c r="AI26" s="334"/>
      <c r="AJ26" s="334"/>
      <c r="AK26" s="334"/>
      <c r="AL26" s="334"/>
      <c r="AM26" s="335"/>
    </row>
    <row r="27" spans="1:39" ht="15.75" x14ac:dyDescent="0.2">
      <c r="A27" s="297"/>
      <c r="B27" s="298">
        <v>2</v>
      </c>
      <c r="C27" s="292" t="s">
        <v>112</v>
      </c>
      <c r="D27" s="292" t="s">
        <v>114</v>
      </c>
      <c r="E27" s="292" t="s">
        <v>144</v>
      </c>
      <c r="F27" s="292" t="s">
        <v>146</v>
      </c>
      <c r="G27" s="292" t="s">
        <v>170</v>
      </c>
      <c r="H27" s="292" t="s">
        <v>157</v>
      </c>
      <c r="I27" s="292" t="s">
        <v>120</v>
      </c>
      <c r="J27" s="292" t="s">
        <v>125</v>
      </c>
      <c r="K27" s="292" t="s">
        <v>124</v>
      </c>
      <c r="L27" s="292" t="s">
        <v>161</v>
      </c>
      <c r="M27" s="292" t="s">
        <v>152</v>
      </c>
      <c r="N27" s="292" t="s">
        <v>154</v>
      </c>
      <c r="O27" s="292" t="s">
        <v>150</v>
      </c>
      <c r="P27" s="338" t="s">
        <v>164</v>
      </c>
      <c r="Q27" s="299" t="s">
        <v>151</v>
      </c>
      <c r="R27" s="300" t="s">
        <v>155</v>
      </c>
      <c r="S27" s="301" t="s">
        <v>148</v>
      </c>
      <c r="T27" s="301" t="s">
        <v>119</v>
      </c>
      <c r="U27" s="301" t="s">
        <v>130</v>
      </c>
      <c r="V27" s="301" t="s">
        <v>129</v>
      </c>
      <c r="W27" s="301" t="s">
        <v>118</v>
      </c>
      <c r="X27" s="301" t="s">
        <v>137</v>
      </c>
      <c r="Y27" s="301" t="s">
        <v>163</v>
      </c>
      <c r="Z27" s="301" t="s">
        <v>117</v>
      </c>
      <c r="AA27" s="301" t="s">
        <v>136</v>
      </c>
      <c r="AB27" s="301" t="s">
        <v>142</v>
      </c>
      <c r="AC27" s="301" t="s">
        <v>126</v>
      </c>
      <c r="AD27" s="301" t="s">
        <v>139</v>
      </c>
      <c r="AE27" s="340" t="s">
        <v>140</v>
      </c>
      <c r="AF27" s="301" t="s">
        <v>138</v>
      </c>
      <c r="AG27" s="301" t="s">
        <v>147</v>
      </c>
      <c r="AH27" s="301" t="s">
        <v>143</v>
      </c>
      <c r="AI27" s="301"/>
      <c r="AJ27" s="301"/>
      <c r="AK27" s="301"/>
      <c r="AL27" s="301"/>
      <c r="AM27" s="302"/>
    </row>
    <row r="28" spans="1:39" ht="15" customHeight="1" x14ac:dyDescent="0.2">
      <c r="A28" s="297"/>
      <c r="B28" s="298">
        <v>3</v>
      </c>
      <c r="C28" s="292" t="s">
        <v>115</v>
      </c>
      <c r="D28" s="292" t="s">
        <v>151</v>
      </c>
      <c r="E28" s="292" t="s">
        <v>120</v>
      </c>
      <c r="F28" s="292" t="s">
        <v>132</v>
      </c>
      <c r="G28" s="292" t="s">
        <v>146</v>
      </c>
      <c r="H28" s="292" t="s">
        <v>160</v>
      </c>
      <c r="I28" s="292" t="s">
        <v>116</v>
      </c>
      <c r="J28" s="292" t="s">
        <v>144</v>
      </c>
      <c r="K28" s="292" t="s">
        <v>165</v>
      </c>
      <c r="L28" s="292" t="s">
        <v>161</v>
      </c>
      <c r="M28" s="292" t="s">
        <v>123</v>
      </c>
      <c r="N28" s="292" t="s">
        <v>154</v>
      </c>
      <c r="O28" s="338" t="s">
        <v>125</v>
      </c>
      <c r="P28" s="338" t="s">
        <v>164</v>
      </c>
      <c r="Q28" s="299" t="s">
        <v>133</v>
      </c>
      <c r="R28" s="300" t="s">
        <v>141</v>
      </c>
      <c r="S28" s="301" t="s">
        <v>135</v>
      </c>
      <c r="T28" s="301" t="s">
        <v>118</v>
      </c>
      <c r="U28" s="301" t="s">
        <v>134</v>
      </c>
      <c r="V28" s="301" t="s">
        <v>131</v>
      </c>
      <c r="W28" s="301" t="s">
        <v>153</v>
      </c>
      <c r="X28" s="301" t="s">
        <v>163</v>
      </c>
      <c r="Y28" s="301" t="s">
        <v>129</v>
      </c>
      <c r="Z28" s="301" t="s">
        <v>121</v>
      </c>
      <c r="AA28" s="301" t="s">
        <v>117</v>
      </c>
      <c r="AB28" s="301" t="s">
        <v>119</v>
      </c>
      <c r="AC28" s="301" t="s">
        <v>137</v>
      </c>
      <c r="AD28" s="301" t="s">
        <v>155</v>
      </c>
      <c r="AE28" s="342" t="s">
        <v>173</v>
      </c>
      <c r="AF28" s="301" t="s">
        <v>128</v>
      </c>
      <c r="AG28" s="301" t="s">
        <v>168</v>
      </c>
      <c r="AH28" s="301" t="s">
        <v>139</v>
      </c>
      <c r="AI28" s="301"/>
      <c r="AJ28" s="301"/>
      <c r="AK28" s="301"/>
      <c r="AL28" s="301"/>
      <c r="AM28" s="302"/>
    </row>
    <row r="29" spans="1:39" ht="15.75" x14ac:dyDescent="0.2">
      <c r="A29" s="297"/>
      <c r="B29" s="298">
        <v>4</v>
      </c>
      <c r="C29" s="292" t="s">
        <v>115</v>
      </c>
      <c r="D29" s="292" t="s">
        <v>151</v>
      </c>
      <c r="E29" s="292" t="s">
        <v>132</v>
      </c>
      <c r="F29" s="292" t="s">
        <v>157</v>
      </c>
      <c r="G29" s="339" t="s">
        <v>123</v>
      </c>
      <c r="H29" s="292" t="s">
        <v>160</v>
      </c>
      <c r="I29" s="292" t="s">
        <v>116</v>
      </c>
      <c r="J29" s="292" t="s">
        <v>120</v>
      </c>
      <c r="K29" s="339" t="s">
        <v>148</v>
      </c>
      <c r="L29" s="292" t="s">
        <v>152</v>
      </c>
      <c r="M29" s="292" t="s">
        <v>154</v>
      </c>
      <c r="N29" s="292" t="s">
        <v>122</v>
      </c>
      <c r="O29" s="338" t="s">
        <v>124</v>
      </c>
      <c r="P29" s="292" t="s">
        <v>136</v>
      </c>
      <c r="Q29" s="299" t="s">
        <v>164</v>
      </c>
      <c r="R29" s="300" t="s">
        <v>126</v>
      </c>
      <c r="S29" s="301" t="s">
        <v>112</v>
      </c>
      <c r="T29" s="301" t="s">
        <v>127</v>
      </c>
      <c r="U29" s="301" t="s">
        <v>137</v>
      </c>
      <c r="V29" s="301" t="s">
        <v>131</v>
      </c>
      <c r="W29" s="301" t="s">
        <v>129</v>
      </c>
      <c r="X29" s="301" t="s">
        <v>121</v>
      </c>
      <c r="Y29" s="301" t="s">
        <v>168</v>
      </c>
      <c r="Z29" s="301" t="s">
        <v>135</v>
      </c>
      <c r="AA29" s="301" t="s">
        <v>145</v>
      </c>
      <c r="AB29" s="301" t="s">
        <v>167</v>
      </c>
      <c r="AC29" s="301" t="s">
        <v>128</v>
      </c>
      <c r="AD29" s="301" t="s">
        <v>140</v>
      </c>
      <c r="AE29" s="301" t="s">
        <v>114</v>
      </c>
      <c r="AF29" s="301" t="s">
        <v>117</v>
      </c>
      <c r="AG29" s="301" t="s">
        <v>150</v>
      </c>
      <c r="AH29" s="301" t="s">
        <v>113</v>
      </c>
      <c r="AI29" s="301"/>
      <c r="AJ29" s="301"/>
      <c r="AK29" s="301"/>
      <c r="AL29" s="301"/>
      <c r="AM29" s="302"/>
    </row>
    <row r="30" spans="1:39" ht="16.5" thickBot="1" x14ac:dyDescent="0.25">
      <c r="A30" s="304"/>
      <c r="B30" s="305">
        <v>5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 t="s">
        <v>122</v>
      </c>
      <c r="O30" s="306" t="s">
        <v>165</v>
      </c>
      <c r="P30" s="306" t="s">
        <v>163</v>
      </c>
      <c r="Q30" s="307" t="s">
        <v>164</v>
      </c>
      <c r="R30" s="308" t="s">
        <v>126</v>
      </c>
      <c r="S30" s="309" t="s">
        <v>167</v>
      </c>
      <c r="T30" s="309" t="s">
        <v>112</v>
      </c>
      <c r="U30" s="309" t="s">
        <v>133</v>
      </c>
      <c r="V30" s="309" t="s">
        <v>150</v>
      </c>
      <c r="W30" s="309" t="s">
        <v>119</v>
      </c>
      <c r="X30" s="309" t="s">
        <v>144</v>
      </c>
      <c r="Y30" s="309" t="s">
        <v>140</v>
      </c>
      <c r="Z30" s="309" t="s">
        <v>114</v>
      </c>
      <c r="AA30" s="309" t="s">
        <v>141</v>
      </c>
      <c r="AB30" s="309" t="s">
        <v>135</v>
      </c>
      <c r="AC30" s="309" t="s">
        <v>128</v>
      </c>
      <c r="AD30" s="309" t="s">
        <v>121</v>
      </c>
      <c r="AE30" s="309" t="s">
        <v>145</v>
      </c>
      <c r="AF30" s="309" t="s">
        <v>129</v>
      </c>
      <c r="AG30" s="309" t="s">
        <v>113</v>
      </c>
      <c r="AH30" s="309" t="s">
        <v>127</v>
      </c>
      <c r="AI30" s="309"/>
      <c r="AJ30" s="309"/>
      <c r="AK30" s="309"/>
      <c r="AL30" s="309"/>
      <c r="AM30" s="310"/>
    </row>
    <row r="31" spans="1:39" ht="16.5" thickTop="1" x14ac:dyDescent="0.2">
      <c r="A31" s="290" t="s">
        <v>27</v>
      </c>
      <c r="B31" s="291">
        <v>1</v>
      </c>
      <c r="C31" s="330" t="s">
        <v>124</v>
      </c>
      <c r="D31" s="344" t="s">
        <v>113</v>
      </c>
      <c r="E31" s="330" t="s">
        <v>125</v>
      </c>
      <c r="F31" s="330" t="s">
        <v>122</v>
      </c>
      <c r="G31" s="330" t="s">
        <v>123</v>
      </c>
      <c r="H31" s="330" t="s">
        <v>164</v>
      </c>
      <c r="I31" s="330" t="s">
        <v>149</v>
      </c>
      <c r="J31" s="330" t="s">
        <v>152</v>
      </c>
      <c r="K31" s="330" t="s">
        <v>148</v>
      </c>
      <c r="L31" s="330" t="s">
        <v>140</v>
      </c>
      <c r="M31" s="330" t="s">
        <v>169</v>
      </c>
      <c r="N31" s="330" t="s">
        <v>119</v>
      </c>
      <c r="O31" s="330" t="s">
        <v>117</v>
      </c>
      <c r="P31" s="330" t="s">
        <v>163</v>
      </c>
      <c r="Q31" s="332" t="s">
        <v>133</v>
      </c>
      <c r="R31" s="333" t="s">
        <v>159</v>
      </c>
      <c r="S31" s="334" t="s">
        <v>128</v>
      </c>
      <c r="T31" s="334" t="s">
        <v>127</v>
      </c>
      <c r="U31" s="334" t="s">
        <v>132</v>
      </c>
      <c r="V31" s="334" t="s">
        <v>154</v>
      </c>
      <c r="W31" s="334" t="s">
        <v>130</v>
      </c>
      <c r="X31" s="334" t="s">
        <v>168</v>
      </c>
      <c r="Y31" s="334" t="s">
        <v>116</v>
      </c>
      <c r="Z31" s="334" t="s">
        <v>139</v>
      </c>
      <c r="AA31" s="334" t="s">
        <v>138</v>
      </c>
      <c r="AB31" s="334" t="s">
        <v>114</v>
      </c>
      <c r="AC31" s="334" t="s">
        <v>120</v>
      </c>
      <c r="AD31" s="334" t="s">
        <v>150</v>
      </c>
      <c r="AE31" s="334" t="s">
        <v>145</v>
      </c>
      <c r="AF31" s="334" t="s">
        <v>174</v>
      </c>
      <c r="AG31" s="334" t="s">
        <v>142</v>
      </c>
      <c r="AH31" s="334" t="s">
        <v>146</v>
      </c>
      <c r="AI31" s="334"/>
      <c r="AJ31" s="334"/>
      <c r="AK31" s="334"/>
      <c r="AL31" s="334"/>
      <c r="AM31" s="335"/>
    </row>
    <row r="32" spans="1:39" ht="15.75" x14ac:dyDescent="0.2">
      <c r="A32" s="297"/>
      <c r="B32" s="298">
        <v>2</v>
      </c>
      <c r="C32" s="292" t="s">
        <v>124</v>
      </c>
      <c r="D32" s="292" t="s">
        <v>125</v>
      </c>
      <c r="E32" s="340" t="s">
        <v>113</v>
      </c>
      <c r="F32" s="292" t="s">
        <v>122</v>
      </c>
      <c r="G32" s="292" t="s">
        <v>123</v>
      </c>
      <c r="H32" s="292" t="s">
        <v>164</v>
      </c>
      <c r="I32" s="292" t="s">
        <v>140</v>
      </c>
      <c r="J32" s="292" t="s">
        <v>119</v>
      </c>
      <c r="K32" s="292" t="s">
        <v>148</v>
      </c>
      <c r="L32" s="292" t="s">
        <v>152</v>
      </c>
      <c r="M32" s="292" t="s">
        <v>117</v>
      </c>
      <c r="N32" s="292" t="s">
        <v>126</v>
      </c>
      <c r="O32" s="292" t="s">
        <v>115</v>
      </c>
      <c r="P32" s="292" t="s">
        <v>163</v>
      </c>
      <c r="Q32" s="299" t="s">
        <v>121</v>
      </c>
      <c r="R32" s="345" t="s">
        <v>127</v>
      </c>
      <c r="S32" s="301" t="s">
        <v>128</v>
      </c>
      <c r="T32" s="301" t="s">
        <v>166</v>
      </c>
      <c r="U32" s="301" t="s">
        <v>132</v>
      </c>
      <c r="V32" s="301" t="s">
        <v>168</v>
      </c>
      <c r="W32" s="301" t="s">
        <v>130</v>
      </c>
      <c r="X32" s="301" t="s">
        <v>116</v>
      </c>
      <c r="Y32" s="301" t="s">
        <v>161</v>
      </c>
      <c r="Z32" s="301" t="s">
        <v>139</v>
      </c>
      <c r="AA32" s="301" t="s">
        <v>146</v>
      </c>
      <c r="AB32" s="301" t="s">
        <v>157</v>
      </c>
      <c r="AC32" s="301" t="s">
        <v>120</v>
      </c>
      <c r="AD32" s="301" t="s">
        <v>150</v>
      </c>
      <c r="AE32" s="301" t="s">
        <v>114</v>
      </c>
      <c r="AF32" s="301" t="s">
        <v>174</v>
      </c>
      <c r="AG32" s="301" t="s">
        <v>142</v>
      </c>
      <c r="AH32" s="301" t="s">
        <v>143</v>
      </c>
      <c r="AI32" s="301"/>
      <c r="AJ32" s="301"/>
      <c r="AK32" s="346"/>
      <c r="AL32" s="301"/>
      <c r="AM32" s="302"/>
    </row>
    <row r="33" spans="1:39" ht="15.75" x14ac:dyDescent="0.2">
      <c r="A33" s="297"/>
      <c r="B33" s="298">
        <v>3</v>
      </c>
      <c r="C33" s="292" t="s">
        <v>112</v>
      </c>
      <c r="D33" s="292" t="s">
        <v>164</v>
      </c>
      <c r="E33" s="292" t="s">
        <v>122</v>
      </c>
      <c r="F33" s="292" t="s">
        <v>115</v>
      </c>
      <c r="G33" s="292" t="s">
        <v>149</v>
      </c>
      <c r="H33" s="292" t="s">
        <v>121</v>
      </c>
      <c r="I33" s="292" t="s">
        <v>147</v>
      </c>
      <c r="J33" s="292" t="s">
        <v>144</v>
      </c>
      <c r="K33" s="292" t="s">
        <v>119</v>
      </c>
      <c r="L33" s="292" t="s">
        <v>113</v>
      </c>
      <c r="M33" s="292" t="s">
        <v>154</v>
      </c>
      <c r="N33" s="292" t="s">
        <v>125</v>
      </c>
      <c r="O33" s="292" t="s">
        <v>4</v>
      </c>
      <c r="P33" s="292" t="s">
        <v>167</v>
      </c>
      <c r="Q33" s="299" t="s">
        <v>117</v>
      </c>
      <c r="R33" s="347" t="s">
        <v>175</v>
      </c>
      <c r="S33" s="301" t="s">
        <v>123</v>
      </c>
      <c r="T33" s="301" t="s">
        <v>130</v>
      </c>
      <c r="U33" s="301" t="s">
        <v>159</v>
      </c>
      <c r="V33" s="301" t="s">
        <v>131</v>
      </c>
      <c r="W33" s="301" t="s">
        <v>132</v>
      </c>
      <c r="X33" s="301" t="s">
        <v>153</v>
      </c>
      <c r="Y33" s="301" t="s">
        <v>161</v>
      </c>
      <c r="Z33" s="301" t="s">
        <v>155</v>
      </c>
      <c r="AA33" s="301" t="s">
        <v>156</v>
      </c>
      <c r="AB33" s="301" t="s">
        <v>120</v>
      </c>
      <c r="AC33" s="301" t="s">
        <v>157</v>
      </c>
      <c r="AD33" s="301" t="s">
        <v>138</v>
      </c>
      <c r="AE33" s="301" t="s">
        <v>129</v>
      </c>
      <c r="AF33" s="301" t="s">
        <v>128</v>
      </c>
      <c r="AG33" s="301" t="s">
        <v>146</v>
      </c>
      <c r="AH33" s="301" t="s">
        <v>139</v>
      </c>
      <c r="AI33" s="301"/>
      <c r="AJ33" s="301"/>
      <c r="AK33" s="301"/>
      <c r="AL33" s="301"/>
      <c r="AM33" s="302"/>
    </row>
    <row r="34" spans="1:39" ht="16.149999999999999" customHeight="1" x14ac:dyDescent="0.2">
      <c r="A34" s="297"/>
      <c r="B34" s="298">
        <v>4</v>
      </c>
      <c r="C34" s="348" t="s">
        <v>4</v>
      </c>
      <c r="D34" s="348" t="s">
        <v>164</v>
      </c>
      <c r="E34" s="348" t="s">
        <v>122</v>
      </c>
      <c r="F34" s="348" t="s">
        <v>124</v>
      </c>
      <c r="G34" s="348" t="s">
        <v>145</v>
      </c>
      <c r="H34" s="348" t="s">
        <v>117</v>
      </c>
      <c r="I34" s="348" t="s">
        <v>118</v>
      </c>
      <c r="J34" s="348" t="s">
        <v>148</v>
      </c>
      <c r="K34" s="348" t="s">
        <v>162</v>
      </c>
      <c r="L34" s="348" t="s">
        <v>151</v>
      </c>
      <c r="M34" s="348" t="s">
        <v>147</v>
      </c>
      <c r="N34" s="349" t="s">
        <v>154</v>
      </c>
      <c r="O34" s="349" t="s">
        <v>163</v>
      </c>
      <c r="P34" s="349" t="s">
        <v>149</v>
      </c>
      <c r="Q34" s="350" t="s">
        <v>167</v>
      </c>
      <c r="R34" s="351" t="s">
        <v>155</v>
      </c>
      <c r="S34" s="352" t="s">
        <v>152</v>
      </c>
      <c r="T34" s="352" t="s">
        <v>132</v>
      </c>
      <c r="U34" s="352" t="s">
        <v>159</v>
      </c>
      <c r="V34" s="352" t="s">
        <v>134</v>
      </c>
      <c r="W34" s="352" t="s">
        <v>141</v>
      </c>
      <c r="X34" s="352" t="s">
        <v>129</v>
      </c>
      <c r="Y34" s="352" t="s">
        <v>133</v>
      </c>
      <c r="Z34" s="352" t="s">
        <v>158</v>
      </c>
      <c r="AA34" s="352" t="s">
        <v>127</v>
      </c>
      <c r="AB34" s="352" t="s">
        <v>156</v>
      </c>
      <c r="AC34" s="352" t="s">
        <v>131</v>
      </c>
      <c r="AD34" s="352" t="s">
        <v>120</v>
      </c>
      <c r="AE34" s="352" t="s">
        <v>138</v>
      </c>
      <c r="AF34" s="352" t="s">
        <v>143</v>
      </c>
      <c r="AG34" s="352" t="s">
        <v>160</v>
      </c>
      <c r="AH34" s="352" t="s">
        <v>166</v>
      </c>
      <c r="AI34" s="352"/>
      <c r="AJ34" s="301"/>
      <c r="AK34" s="301"/>
      <c r="AL34" s="301"/>
      <c r="AM34" s="302"/>
    </row>
    <row r="35" spans="1:39" s="357" customFormat="1" ht="16.5" thickBot="1" x14ac:dyDescent="0.25">
      <c r="A35" s="304"/>
      <c r="B35" s="353">
        <v>5</v>
      </c>
      <c r="C35" s="354" t="s">
        <v>115</v>
      </c>
      <c r="D35" s="354" t="s">
        <v>113</v>
      </c>
      <c r="E35" s="354" t="s">
        <v>144</v>
      </c>
      <c r="F35" s="354" t="s">
        <v>124</v>
      </c>
      <c r="G35" s="354" t="s">
        <v>145</v>
      </c>
      <c r="H35" s="354" t="s">
        <v>121</v>
      </c>
      <c r="I35" s="354" t="s">
        <v>118</v>
      </c>
      <c r="J35" s="354" t="s">
        <v>148</v>
      </c>
      <c r="K35" s="354" t="s">
        <v>162</v>
      </c>
      <c r="L35" s="354" t="s">
        <v>151</v>
      </c>
      <c r="M35" s="354" t="s">
        <v>147</v>
      </c>
      <c r="N35" s="354" t="s">
        <v>149</v>
      </c>
      <c r="O35" s="354" t="s">
        <v>163</v>
      </c>
      <c r="P35" s="354" t="s">
        <v>126</v>
      </c>
      <c r="Q35" s="354" t="s">
        <v>4</v>
      </c>
      <c r="R35" s="354" t="s">
        <v>159</v>
      </c>
      <c r="S35" s="354" t="s">
        <v>128</v>
      </c>
      <c r="T35" s="354" t="s">
        <v>129</v>
      </c>
      <c r="U35" s="354" t="s">
        <v>130</v>
      </c>
      <c r="V35" s="354" t="s">
        <v>138</v>
      </c>
      <c r="W35" s="354" t="s">
        <v>141</v>
      </c>
      <c r="X35" s="354" t="s">
        <v>133</v>
      </c>
      <c r="Y35" s="354" t="s">
        <v>161</v>
      </c>
      <c r="Z35" s="354" t="s">
        <v>158</v>
      </c>
      <c r="AA35" s="354" t="s">
        <v>156</v>
      </c>
      <c r="AB35" s="354" t="s">
        <v>157</v>
      </c>
      <c r="AC35" s="354" t="s">
        <v>131</v>
      </c>
      <c r="AD35" s="354" t="s">
        <v>155</v>
      </c>
      <c r="AE35" s="354" t="s">
        <v>134</v>
      </c>
      <c r="AF35" s="354" t="s">
        <v>153</v>
      </c>
      <c r="AG35" s="354" t="s">
        <v>160</v>
      </c>
      <c r="AH35" s="354" t="s">
        <v>166</v>
      </c>
      <c r="AI35" s="354"/>
      <c r="AJ35" s="355"/>
      <c r="AK35" s="355"/>
      <c r="AL35" s="355"/>
      <c r="AM35" s="355"/>
    </row>
    <row r="36" spans="1:39" ht="15.75" thickTop="1" x14ac:dyDescent="0.2"/>
  </sheetData>
  <mergeCells count="7">
    <mergeCell ref="A21:A25"/>
    <mergeCell ref="A26:A30"/>
    <mergeCell ref="A31:A35"/>
    <mergeCell ref="E2:H2"/>
    <mergeCell ref="A6:A10"/>
    <mergeCell ref="A11:A15"/>
    <mergeCell ref="A16:A20"/>
  </mergeCells>
  <conditionalFormatting sqref="C6:AM35">
    <cfRule type="cellIs" dxfId="102" priority="48" stopIfTrue="1" operator="equal">
      <formula>$I$2</formula>
    </cfRule>
    <cfRule type="cellIs" dxfId="101" priority="49" stopIfTrue="1" operator="equal">
      <formula>$J$2</formula>
    </cfRule>
    <cfRule type="cellIs" dxfId="100" priority="50" stopIfTrue="1" operator="equal">
      <formula>#REF!</formula>
    </cfRule>
  </conditionalFormatting>
  <pageMargins left="0.7" right="0.7" top="0.2" bottom="0.2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Module18.xoa">
                <anchor moveWithCells="1" sizeWithCells="1">
                  <from>
                    <xdr:col>11</xdr:col>
                    <xdr:colOff>19050</xdr:colOff>
                    <xdr:row>1</xdr:row>
                    <xdr:rowOff>0</xdr:rowOff>
                  </from>
                  <to>
                    <xdr:col>14</xdr:col>
                    <xdr:colOff>304800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504825</xdr:rowOff>
                  </from>
                  <to>
                    <xdr:col>4</xdr:col>
                    <xdr:colOff>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Xuat_file">
                <anchor moveWithCells="1" siz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3</xdr:col>
                    <xdr:colOff>495300</xdr:colOff>
                    <xdr:row>0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A36"/>
  <sheetViews>
    <sheetView zoomScale="55" zoomScaleNormal="55" workbookViewId="0">
      <selection activeCell="L35" sqref="L35"/>
    </sheetView>
  </sheetViews>
  <sheetFormatPr defaultColWidth="8.875" defaultRowHeight="15" x14ac:dyDescent="0.25"/>
  <cols>
    <col min="1" max="1" width="6.125" style="368" customWidth="1"/>
    <col min="2" max="2" width="6" style="368" customWidth="1"/>
    <col min="3" max="11" width="6.75" style="368" customWidth="1"/>
    <col min="12" max="12" width="6.75" style="431" customWidth="1"/>
    <col min="13" max="14" width="6.75" style="368" customWidth="1"/>
    <col min="15" max="15" width="6.75" style="431" customWidth="1"/>
    <col min="16" max="18" width="6.75" style="368" customWidth="1"/>
    <col min="19" max="19" width="6.625" style="368" customWidth="1"/>
    <col min="20" max="39" width="6.75" style="368" customWidth="1"/>
    <col min="40" max="40" width="4.5" style="368" customWidth="1"/>
    <col min="41" max="41" width="6.125" style="368" customWidth="1"/>
    <col min="42" max="42" width="6" style="368" customWidth="1"/>
    <col min="43" max="79" width="6.625" style="368" customWidth="1"/>
    <col min="80" max="16384" width="8.875" style="368"/>
  </cols>
  <sheetData>
    <row r="1" spans="1:79" ht="33.75" customHeight="1" thickBot="1" x14ac:dyDescent="0.35">
      <c r="A1" s="358"/>
      <c r="B1" s="358"/>
      <c r="C1" s="359"/>
      <c r="D1" s="360"/>
      <c r="E1" s="361"/>
      <c r="F1" s="361"/>
      <c r="G1" s="361"/>
      <c r="H1" s="362"/>
      <c r="I1" s="363"/>
      <c r="J1" s="361"/>
      <c r="K1" s="361"/>
      <c r="L1" s="364"/>
      <c r="M1" s="365"/>
      <c r="N1" s="361"/>
      <c r="O1" s="364"/>
      <c r="P1" s="361"/>
      <c r="Q1" s="365"/>
      <c r="R1" s="361"/>
      <c r="S1" s="362"/>
      <c r="T1" s="365"/>
      <c r="U1" s="361"/>
      <c r="V1" s="361"/>
      <c r="W1" s="361"/>
      <c r="X1" s="361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1"/>
      <c r="AM1" s="361"/>
      <c r="AN1" s="361"/>
      <c r="AO1" s="366">
        <v>42506</v>
      </c>
      <c r="AP1" s="367"/>
      <c r="AQ1" s="367"/>
      <c r="AR1" s="367"/>
      <c r="AV1" s="369"/>
      <c r="AW1" s="370"/>
      <c r="BA1" s="370"/>
      <c r="BE1" s="370"/>
      <c r="BG1" s="369"/>
      <c r="BH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</row>
    <row r="2" spans="1:79" ht="27.75" customHeight="1" thickBot="1" x14ac:dyDescent="0.35">
      <c r="A2" s="371">
        <v>1</v>
      </c>
      <c r="B2" s="359"/>
      <c r="C2" s="359"/>
      <c r="D2" s="361"/>
      <c r="E2" s="361"/>
      <c r="F2" s="372"/>
      <c r="G2" s="372"/>
      <c r="H2" s="373"/>
      <c r="I2" s="374"/>
      <c r="J2" s="375"/>
      <c r="K2" s="376"/>
      <c r="L2" s="364"/>
      <c r="M2" s="365"/>
      <c r="N2" s="361"/>
      <c r="O2" s="377"/>
      <c r="P2" s="361"/>
      <c r="Q2" s="365"/>
      <c r="R2" s="361"/>
      <c r="S2" s="378"/>
      <c r="T2" s="379"/>
      <c r="U2" s="378"/>
      <c r="V2" s="378"/>
      <c r="W2" s="378"/>
      <c r="X2" s="361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1"/>
      <c r="AM2" s="361"/>
      <c r="AN2" s="361"/>
      <c r="AO2" s="380" t="str">
        <f>IF(AW2&lt;&gt;"",AW2,IF(BH2&lt;&gt;"",BH2,""))</f>
        <v/>
      </c>
      <c r="AP2" s="380" t="str">
        <f>IF(AX2&lt;&gt;"",AX2,IF(BI2&lt;&gt;"",BI2,""))</f>
        <v/>
      </c>
      <c r="AQ2" s="380" t="str">
        <f>IF(AY2&lt;&gt;"",AY2,IF(BJ2&lt;&gt;"",BJ2,""))</f>
        <v/>
      </c>
      <c r="AT2" s="381"/>
      <c r="AU2" s="381"/>
      <c r="AV2" s="382"/>
      <c r="AW2" s="380"/>
      <c r="AX2" s="382"/>
      <c r="AY2" s="382"/>
      <c r="BA2" s="370"/>
      <c r="BC2" s="382"/>
      <c r="BD2" s="383"/>
      <c r="BE2" s="384"/>
      <c r="BF2" s="383"/>
      <c r="BG2" s="382"/>
      <c r="BH2" s="380"/>
      <c r="BI2" s="382"/>
      <c r="BJ2" s="382"/>
      <c r="BK2" s="382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</row>
    <row r="3" spans="1:79" ht="15.75" thickBot="1" x14ac:dyDescent="0.3">
      <c r="A3" s="361">
        <v>4</v>
      </c>
      <c r="B3" s="361"/>
      <c r="C3" s="361"/>
      <c r="D3" s="385"/>
      <c r="E3" s="385"/>
      <c r="F3" s="385"/>
      <c r="G3" s="385"/>
      <c r="H3" s="386"/>
      <c r="I3" s="361"/>
      <c r="J3" s="361"/>
      <c r="K3" s="361"/>
      <c r="L3" s="364"/>
      <c r="M3" s="361"/>
      <c r="N3" s="361"/>
      <c r="O3" s="364"/>
      <c r="P3" s="387"/>
      <c r="Q3" s="387"/>
      <c r="R3" s="387"/>
      <c r="S3" s="387"/>
      <c r="T3" s="386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R3" s="388"/>
      <c r="AS3" s="388"/>
      <c r="AT3" s="388"/>
      <c r="AU3" s="388"/>
      <c r="AV3" s="389"/>
      <c r="BD3" s="390"/>
      <c r="BE3" s="390"/>
      <c r="BF3" s="390"/>
      <c r="BG3" s="390"/>
      <c r="BH3" s="389"/>
    </row>
    <row r="4" spans="1:79" s="391" customFormat="1" ht="17.25" thickTop="1" thickBot="1" x14ac:dyDescent="0.3">
      <c r="A4" s="273" t="s">
        <v>79</v>
      </c>
      <c r="B4" s="274" t="s">
        <v>6</v>
      </c>
      <c r="C4" s="274" t="str">
        <f>'MS-Sang'!C4</f>
        <v>10A1</v>
      </c>
      <c r="D4" s="274" t="str">
        <f>'MS-Sang'!D4</f>
        <v>10A2</v>
      </c>
      <c r="E4" s="274" t="str">
        <f>'MS-Sang'!E4</f>
        <v>10A3</v>
      </c>
      <c r="F4" s="274" t="str">
        <f>'MS-Sang'!F4</f>
        <v>10A4</v>
      </c>
      <c r="G4" s="274" t="str">
        <f>'MS-Sang'!G4</f>
        <v>10A5</v>
      </c>
      <c r="H4" s="274" t="str">
        <f>'MS-Sang'!H4</f>
        <v>10A6</v>
      </c>
      <c r="I4" s="274" t="str">
        <f>'MS-Sang'!I4</f>
        <v>10A7</v>
      </c>
      <c r="J4" s="274" t="str">
        <f>'MS-Sang'!J4</f>
        <v>10A8</v>
      </c>
      <c r="K4" s="274" t="str">
        <f>'MS-Sang'!K4</f>
        <v>10A9</v>
      </c>
      <c r="L4" s="274" t="str">
        <f>'MS-Sang'!L4</f>
        <v>10A10</v>
      </c>
      <c r="M4" s="274" t="str">
        <f>'MS-Sang'!M4</f>
        <v>10A11</v>
      </c>
      <c r="N4" s="274" t="str">
        <f>'MS-Sang'!N4</f>
        <v>11A1</v>
      </c>
      <c r="O4" s="274" t="str">
        <f>'MS-Sang'!O4</f>
        <v>11A2</v>
      </c>
      <c r="P4" s="274" t="str">
        <f>'MS-Sang'!P4</f>
        <v>11A3</v>
      </c>
      <c r="Q4" s="274" t="str">
        <f>'MS-Sang'!Q4</f>
        <v>11A4</v>
      </c>
      <c r="R4" s="274" t="str">
        <f>'MS-Sang'!R4</f>
        <v>11A5</v>
      </c>
      <c r="S4" s="274" t="str">
        <f>'MS-Sang'!S4</f>
        <v>11A6</v>
      </c>
      <c r="T4" s="274" t="str">
        <f>'MS-Sang'!T4</f>
        <v>11A7</v>
      </c>
      <c r="U4" s="274" t="str">
        <f>'MS-Sang'!U4</f>
        <v>11A8</v>
      </c>
      <c r="V4" s="274" t="str">
        <f>'MS-Sang'!V4</f>
        <v>11A9</v>
      </c>
      <c r="W4" s="274" t="str">
        <f>'MS-Sang'!W4</f>
        <v>11A10</v>
      </c>
      <c r="X4" s="274" t="str">
        <f>'MS-Sang'!X4</f>
        <v>12A1</v>
      </c>
      <c r="Y4" s="274" t="str">
        <f>'MS-Sang'!Y4</f>
        <v>12A2</v>
      </c>
      <c r="Z4" s="274" t="str">
        <f>'MS-Sang'!Z4</f>
        <v>12A3</v>
      </c>
      <c r="AA4" s="274" t="str">
        <f>'MS-Sang'!AA4</f>
        <v>12A4</v>
      </c>
      <c r="AB4" s="274" t="str">
        <f>'MS-Sang'!AB4</f>
        <v>12A5</v>
      </c>
      <c r="AC4" s="274" t="str">
        <f>'MS-Sang'!AC4</f>
        <v>12A6</v>
      </c>
      <c r="AD4" s="274" t="str">
        <f>'MS-Sang'!AD4</f>
        <v>12A7</v>
      </c>
      <c r="AE4" s="274" t="str">
        <f>'MS-Sang'!AE4</f>
        <v>12A8</v>
      </c>
      <c r="AF4" s="274" t="str">
        <f>'MS-Sang'!AF4</f>
        <v>12A9</v>
      </c>
      <c r="AG4" s="274" t="str">
        <f>'MS-Sang'!AG4</f>
        <v>12A10</v>
      </c>
      <c r="AH4" s="274" t="str">
        <f>'MS-Sang'!AH4</f>
        <v>12A11</v>
      </c>
      <c r="AI4" s="274">
        <f>'MS-Sang'!AI4</f>
        <v>0</v>
      </c>
      <c r="AJ4" s="274" t="str">
        <f>'MS-Sang'!AJ4</f>
        <v/>
      </c>
      <c r="AK4" s="274">
        <f>'MS-Sang'!AK4</f>
        <v>0</v>
      </c>
      <c r="AL4" s="274">
        <f>'MS-Sang'!AL4</f>
        <v>0</v>
      </c>
      <c r="AM4" s="274"/>
      <c r="AN4" s="281"/>
      <c r="AO4" s="282" t="s">
        <v>79</v>
      </c>
      <c r="AP4" s="274" t="s">
        <v>6</v>
      </c>
      <c r="AQ4" s="274" t="str">
        <f>C4</f>
        <v>10A1</v>
      </c>
      <c r="AR4" s="274" t="str">
        <f t="shared" ref="AR4:BY4" si="0">D4</f>
        <v>10A2</v>
      </c>
      <c r="AS4" s="274" t="str">
        <f t="shared" si="0"/>
        <v>10A3</v>
      </c>
      <c r="AT4" s="274" t="str">
        <f t="shared" si="0"/>
        <v>10A4</v>
      </c>
      <c r="AU4" s="274" t="str">
        <f t="shared" si="0"/>
        <v>10A5</v>
      </c>
      <c r="AV4" s="274" t="str">
        <f t="shared" si="0"/>
        <v>10A6</v>
      </c>
      <c r="AW4" s="274" t="str">
        <f t="shared" si="0"/>
        <v>10A7</v>
      </c>
      <c r="AX4" s="274" t="str">
        <f t="shared" si="0"/>
        <v>10A8</v>
      </c>
      <c r="AY4" s="274" t="str">
        <f t="shared" si="0"/>
        <v>10A9</v>
      </c>
      <c r="AZ4" s="274" t="str">
        <f t="shared" si="0"/>
        <v>10A10</v>
      </c>
      <c r="BA4" s="274" t="str">
        <f t="shared" si="0"/>
        <v>10A11</v>
      </c>
      <c r="BB4" s="274" t="str">
        <f t="shared" si="0"/>
        <v>11A1</v>
      </c>
      <c r="BC4" s="274" t="str">
        <f t="shared" si="0"/>
        <v>11A2</v>
      </c>
      <c r="BD4" s="274" t="str">
        <f t="shared" si="0"/>
        <v>11A3</v>
      </c>
      <c r="BE4" s="274" t="str">
        <f t="shared" si="0"/>
        <v>11A4</v>
      </c>
      <c r="BF4" s="274" t="str">
        <f t="shared" si="0"/>
        <v>11A5</v>
      </c>
      <c r="BG4" s="274" t="str">
        <f t="shared" si="0"/>
        <v>11A6</v>
      </c>
      <c r="BH4" s="274" t="str">
        <f t="shared" si="0"/>
        <v>11A7</v>
      </c>
      <c r="BI4" s="274" t="str">
        <f t="shared" si="0"/>
        <v>11A8</v>
      </c>
      <c r="BJ4" s="274" t="str">
        <f t="shared" si="0"/>
        <v>11A9</v>
      </c>
      <c r="BK4" s="274" t="str">
        <f t="shared" si="0"/>
        <v>11A10</v>
      </c>
      <c r="BL4" s="274" t="str">
        <f t="shared" si="0"/>
        <v>12A1</v>
      </c>
      <c r="BM4" s="274" t="str">
        <f t="shared" si="0"/>
        <v>12A2</v>
      </c>
      <c r="BN4" s="274" t="str">
        <f t="shared" si="0"/>
        <v>12A3</v>
      </c>
      <c r="BO4" s="274" t="str">
        <f t="shared" si="0"/>
        <v>12A4</v>
      </c>
      <c r="BP4" s="274" t="str">
        <f t="shared" si="0"/>
        <v>12A5</v>
      </c>
      <c r="BQ4" s="274" t="str">
        <f t="shared" si="0"/>
        <v>12A6</v>
      </c>
      <c r="BR4" s="274" t="str">
        <f t="shared" si="0"/>
        <v>12A7</v>
      </c>
      <c r="BS4" s="274" t="str">
        <f t="shared" si="0"/>
        <v>12A8</v>
      </c>
      <c r="BT4" s="274" t="str">
        <f t="shared" si="0"/>
        <v>12A9</v>
      </c>
      <c r="BU4" s="274" t="str">
        <f t="shared" si="0"/>
        <v>12A10</v>
      </c>
      <c r="BV4" s="274" t="str">
        <f t="shared" si="0"/>
        <v>12A11</v>
      </c>
      <c r="BW4" s="274">
        <f t="shared" si="0"/>
        <v>0</v>
      </c>
      <c r="BX4" s="274" t="str">
        <f t="shared" si="0"/>
        <v/>
      </c>
      <c r="BY4" s="274">
        <f t="shared" si="0"/>
        <v>0</v>
      </c>
      <c r="BZ4" s="274">
        <f>AL4</f>
        <v>0</v>
      </c>
      <c r="CA4" s="274">
        <f>AM4</f>
        <v>0</v>
      </c>
    </row>
    <row r="5" spans="1:79" s="391" customFormat="1" ht="17.25" thickTop="1" thickBot="1" x14ac:dyDescent="0.3">
      <c r="A5" s="284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392"/>
      <c r="M5" s="286"/>
      <c r="N5" s="393"/>
      <c r="O5" s="392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1"/>
      <c r="AO5" s="289"/>
      <c r="AP5" s="285"/>
      <c r="AQ5" s="286" t="s">
        <v>186</v>
      </c>
      <c r="AR5" s="286" t="s">
        <v>187</v>
      </c>
      <c r="AS5" s="286" t="s">
        <v>188</v>
      </c>
      <c r="AT5" s="286" t="s">
        <v>189</v>
      </c>
      <c r="AU5" s="286" t="s">
        <v>190</v>
      </c>
      <c r="AV5" s="286" t="s">
        <v>191</v>
      </c>
      <c r="AW5" s="286" t="s">
        <v>192</v>
      </c>
      <c r="AX5" s="286" t="s">
        <v>193</v>
      </c>
      <c r="AY5" s="286" t="s">
        <v>194</v>
      </c>
      <c r="AZ5" s="286" t="s">
        <v>195</v>
      </c>
      <c r="BA5" s="286" t="s">
        <v>196</v>
      </c>
      <c r="BB5" s="393" t="s">
        <v>197</v>
      </c>
      <c r="BC5" s="286" t="s">
        <v>198</v>
      </c>
      <c r="BD5" s="286" t="s">
        <v>199</v>
      </c>
      <c r="BE5" s="286" t="s">
        <v>200</v>
      </c>
      <c r="BF5" s="286" t="s">
        <v>201</v>
      </c>
      <c r="BG5" s="286" t="s">
        <v>202</v>
      </c>
      <c r="BH5" s="286" t="s">
        <v>203</v>
      </c>
      <c r="BI5" s="286" t="s">
        <v>204</v>
      </c>
      <c r="BJ5" s="286" t="s">
        <v>205</v>
      </c>
      <c r="BK5" s="286" t="s">
        <v>206</v>
      </c>
      <c r="BL5" s="286" t="s">
        <v>207</v>
      </c>
      <c r="BM5" s="286" t="s">
        <v>206</v>
      </c>
      <c r="BN5" s="286" t="s">
        <v>207</v>
      </c>
      <c r="BO5" s="286" t="s">
        <v>208</v>
      </c>
      <c r="BP5" s="286" t="s">
        <v>209</v>
      </c>
      <c r="BQ5" s="286" t="s">
        <v>210</v>
      </c>
      <c r="BR5" s="286" t="s">
        <v>211</v>
      </c>
      <c r="BS5" s="286" t="s">
        <v>212</v>
      </c>
      <c r="BT5" s="286" t="s">
        <v>213</v>
      </c>
      <c r="BU5" s="286" t="s">
        <v>214</v>
      </c>
      <c r="BV5" s="286" t="s">
        <v>215</v>
      </c>
      <c r="BW5" s="286" t="s">
        <v>216</v>
      </c>
      <c r="BX5" s="286" t="s">
        <v>217</v>
      </c>
      <c r="BY5" s="286" t="s">
        <v>218</v>
      </c>
      <c r="BZ5" s="286" t="s">
        <v>219</v>
      </c>
      <c r="CA5" s="286" t="s">
        <v>220</v>
      </c>
    </row>
    <row r="6" spans="1:79" s="400" customFormat="1" ht="15.6" customHeight="1" thickTop="1" x14ac:dyDescent="0.2">
      <c r="A6" s="394" t="s">
        <v>0</v>
      </c>
      <c r="B6" s="395">
        <v>1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7" t="s">
        <v>66</v>
      </c>
      <c r="AN6" s="398"/>
      <c r="AO6" s="295" t="s">
        <v>0</v>
      </c>
      <c r="AP6" s="296">
        <v>1</v>
      </c>
      <c r="AQ6" s="399" t="str">
        <f>IF($A$2=1,'[1]1'!C43,IF($A$2=2,'[1]2'!C43,IF($A$2=3,'[1]3'!C43,IF($A$2=4,'[1]4'!C43,IF($A$2=5,'[1]5'!C43,IF($A$2=6,'[1]6'!C43,IF($A$2=7,'[1]7'!C43,"")))))))</f>
        <v/>
      </c>
      <c r="AR6" s="399" t="str">
        <f>IF($A$2=1,'[1]1'!D43,IF($A$2=2,'[1]2'!D43,IF($A$2=3,'[1]3'!D43,IF($A$2=4,'[1]4'!D43,IF($A$2=5,'[1]5'!D43,IF($A$2=6,'[1]6'!D43,IF($A$2=7,'[1]7'!D43,"")))))))</f>
        <v/>
      </c>
      <c r="AS6" s="399" t="str">
        <f>IF($A$2=1,'[1]1'!E43,IF($A$2=2,'[1]2'!E43,IF($A$2=3,'[1]3'!E43,IF($A$2=4,'[1]4'!E43,IF($A$2=5,'[1]5'!E43,IF($A$2=6,'[1]6'!E43,IF($A$2=7,'[1]7'!E43,"")))))))</f>
        <v/>
      </c>
      <c r="AT6" s="399" t="str">
        <f>IF($A$2=1,'[1]1'!F43,IF($A$2=2,'[1]2'!F43,IF($A$2=3,'[1]3'!F43,IF($A$2=4,'[1]4'!F43,IF($A$2=5,'[1]5'!F43,IF($A$2=6,'[1]6'!F43,IF($A$2=7,'[1]7'!F43,"")))))))</f>
        <v/>
      </c>
      <c r="AU6" s="399" t="str">
        <f>IF($A$2=1,'[1]1'!G43,IF($A$2=2,'[1]2'!G43,IF($A$2=3,'[1]3'!G43,IF($A$2=4,'[1]4'!G43,IF($A$2=5,'[1]5'!G43,IF($A$2=6,'[1]6'!G43,IF($A$2=7,'[1]7'!G43,"")))))))</f>
        <v/>
      </c>
      <c r="AV6" s="399" t="str">
        <f>IF($A$2=1,'[1]1'!H43,IF($A$2=2,'[1]2'!H43,IF($A$2=3,'[1]3'!H43,IF($A$2=4,'[1]4'!H43,IF($A$2=5,'[1]5'!H43,IF($A$2=6,'[1]6'!H43,IF($A$2=7,'[1]7'!H43,"")))))))</f>
        <v/>
      </c>
      <c r="AW6" s="399" t="str">
        <f>IF($A$2=1,'[1]1'!I43,IF($A$2=2,'[1]2'!I43,IF($A$2=3,'[1]3'!I43,IF($A$2=4,'[1]4'!I43,IF($A$2=5,'[1]5'!I43,IF($A$2=6,'[1]6'!I43,IF($A$2=7,'[1]7'!I43,"")))))))</f>
        <v/>
      </c>
      <c r="AX6" s="399" t="str">
        <f>IF($A$2=1,'[1]1'!J43,IF($A$2=2,'[1]2'!J43,IF($A$2=3,'[1]3'!J43,IF($A$2=4,'[1]4'!J43,IF($A$2=5,'[1]5'!J43,IF($A$2=6,'[1]6'!J43,IF($A$2=7,'[1]7'!J43,"")))))))</f>
        <v/>
      </c>
      <c r="AY6" s="399" t="str">
        <f>IF($A$2=1,'[1]1'!K43,IF($A$2=2,'[1]2'!K43,IF($A$2=3,'[1]3'!K43,IF($A$2=4,'[1]4'!K43,IF($A$2=5,'[1]5'!K43,IF($A$2=6,'[1]6'!K43,IF($A$2=7,'[1]7'!K43,"")))))))</f>
        <v/>
      </c>
      <c r="AZ6" s="399" t="str">
        <f>IF($A$2=1,'[1]1'!L43,IF($A$2=2,'[1]2'!L43,IF($A$2=3,'[1]3'!L43,IF($A$2=4,'[1]4'!L43,IF($A$2=5,'[1]5'!L43,IF($A$2=6,'[1]6'!L43,IF($A$2=7,'[1]7'!L43,"")))))))</f>
        <v/>
      </c>
      <c r="BA6" s="399" t="str">
        <f>IF($A$2=1,'[1]1'!M43,IF($A$2=2,'[1]2'!M43,IF($A$2=3,'[1]3'!M43,IF($A$2=4,'[1]4'!M43,IF($A$2=5,'[1]5'!M43,IF($A$2=6,'[1]6'!M43,IF($A$2=7,'[1]7'!M43,"")))))))</f>
        <v/>
      </c>
      <c r="BB6" s="399" t="str">
        <f>IF($A$2=1,'[1]1'!N43,IF($A$2=2,'[1]2'!N43,IF($A$2=3,'[1]3'!N43,IF($A$2=4,'[1]4'!N43,IF($A$2=5,'[1]5'!N43,IF($A$2=6,'[1]6'!N43,IF($A$2=7,'[1]7'!N43,"")))))))</f>
        <v/>
      </c>
      <c r="BC6" s="399" t="str">
        <f>IF($A$2=1,'[1]1'!O43,IF($A$2=2,'[1]2'!O43,IF($A$2=3,'[1]3'!O43,IF($A$2=4,'[1]4'!O43,IF($A$2=5,'[1]5'!O43,IF($A$2=6,'[1]6'!O43,IF($A$2=7,'[1]7'!O43,"")))))))</f>
        <v/>
      </c>
      <c r="BD6" s="399" t="str">
        <f>IF($A$2=1,'[1]1'!P43,IF($A$2=2,'[1]2'!P43,IF($A$2=3,'[1]3'!P43,IF($A$2=4,'[1]4'!P43,IF($A$2=5,'[1]5'!P43,IF($A$2=6,'[1]6'!P43,IF($A$2=7,'[1]7'!P43,"")))))))</f>
        <v/>
      </c>
      <c r="BE6" s="399" t="str">
        <f>IF($A$2=1,'[1]1'!Q43,IF($A$2=2,'[1]2'!Q43,IF($A$2=3,'[1]3'!Q43,IF($A$2=4,'[1]4'!Q43,IF($A$2=5,'[1]5'!Q43,IF($A$2=6,'[1]6'!Q43,IF($A$2=7,'[1]7'!Q43,"")))))))</f>
        <v/>
      </c>
      <c r="BF6" s="399" t="str">
        <f>IF($A$2=1,'[1]1'!R43,IF($A$2=2,'[1]2'!R43,IF($A$2=3,'[1]3'!R43,IF($A$2=4,'[1]4'!R43,IF($A$2=5,'[1]5'!R43,IF($A$2=6,'[1]6'!R43,IF($A$2=7,'[1]7'!R43,"")))))))</f>
        <v/>
      </c>
      <c r="BG6" s="399" t="str">
        <f>IF($A$2=1,'[1]1'!S43,IF($A$2=2,'[1]2'!S43,IF($A$2=3,'[1]3'!S43,IF($A$2=4,'[1]4'!S43,IF($A$2=5,'[1]5'!S43,IF($A$2=6,'[1]6'!S43,IF($A$2=7,'[1]7'!S43,"")))))))</f>
        <v/>
      </c>
      <c r="BH6" s="399" t="str">
        <f>IF($A$2=1,'[1]1'!T43,IF($A$2=2,'[1]2'!T43,IF($A$2=3,'[1]3'!T43,IF($A$2=4,'[1]4'!T43,IF($A$2=5,'[1]5'!T43,IF($A$2=6,'[1]6'!T43,IF($A$2=7,'[1]7'!T43,"")))))))</f>
        <v/>
      </c>
      <c r="BI6" s="399" t="str">
        <f>IF($A$2=1,'[1]1'!U43,IF($A$2=2,'[1]2'!U43,IF($A$2=3,'[1]3'!U43,IF($A$2=4,'[1]4'!U43,IF($A$2=5,'[1]5'!U43,IF($A$2=6,'[1]6'!U43,IF($A$2=7,'[1]7'!U43,"")))))))</f>
        <v/>
      </c>
      <c r="BJ6" s="399" t="str">
        <f>IF($A$2=1,'[1]1'!V43,IF($A$2=2,'[1]2'!V43,IF($A$2=3,'[1]3'!V43,IF($A$2=4,'[1]4'!V43,IF($A$2=5,'[1]5'!V43,IF($A$2=6,'[1]6'!V43,IF($A$2=7,'[1]7'!V43,"")))))))</f>
        <v/>
      </c>
      <c r="BK6" s="399" t="str">
        <f>IF($A$2=1,'[1]1'!W43,IF($A$2=2,'[1]2'!W43,IF($A$2=3,'[1]3'!W43,IF($A$2=4,'[1]4'!W43,IF($A$2=5,'[1]5'!W43,IF($A$2=6,'[1]6'!W43,IF($A$2=7,'[1]7'!W43,"")))))))</f>
        <v/>
      </c>
      <c r="BL6" s="399" t="str">
        <f>IF($A$2=1,'[1]1'!X43,IF($A$2=2,'[1]2'!X43,IF($A$2=3,'[1]3'!X43,IF($A$2=4,'[1]4'!X43,IF($A$2=5,'[1]5'!X43,IF($A$2=6,'[1]6'!X43,IF($A$2=7,'[1]7'!X43,"")))))))</f>
        <v/>
      </c>
      <c r="BM6" s="399" t="str">
        <f>IF($A$2=1,'[1]1'!Y43,IF($A$2=2,'[1]2'!Y43,IF($A$2=3,'[1]3'!Y43,IF($A$2=4,'[1]4'!Y43,IF($A$2=5,'[1]5'!Y43,IF($A$2=6,'[1]6'!Y43,IF($A$2=7,'[1]7'!Y43,"")))))))</f>
        <v/>
      </c>
      <c r="BN6" s="399" t="str">
        <f>IF($A$2=1,'[1]1'!Z43,IF($A$2=2,'[1]2'!Z43,IF($A$2=3,'[1]3'!Z43,IF($A$2=4,'[1]4'!Z43,IF($A$2=5,'[1]5'!Z43,IF($A$2=6,'[1]6'!Z43,IF($A$2=7,'[1]7'!Z43,"")))))))</f>
        <v/>
      </c>
      <c r="BO6" s="399" t="str">
        <f>IF($A$2=1,'[1]1'!AA43,IF($A$2=2,'[1]2'!AA43,IF($A$2=3,'[1]3'!AA43,IF($A$2=4,'[1]4'!AA43,IF($A$2=5,'[1]5'!AA43,IF($A$2=6,'[1]6'!AA43,IF($A$2=7,'[1]7'!AA43,"")))))))</f>
        <v/>
      </c>
      <c r="BP6" s="399" t="str">
        <f>IF($A$2=1,'[1]1'!AB43,IF($A$2=2,'[1]2'!AB43,IF($A$2=3,'[1]3'!AB43,IF($A$2=4,'[1]4'!AB43,IF($A$2=5,'[1]5'!AB43,IF($A$2=6,'[1]6'!AB43,IF($A$2=7,'[1]7'!AB43,"")))))))</f>
        <v/>
      </c>
      <c r="BQ6" s="399" t="str">
        <f>IF($A$2=1,'[1]1'!AC43,IF($A$2=2,'[1]2'!AC43,IF($A$2=3,'[1]3'!AC43,IF($A$2=4,'[1]4'!AC43,IF($A$2=5,'[1]5'!AC43,IF($A$2=6,'[1]6'!AC43,IF($A$2=7,'[1]7'!AC43,"")))))))</f>
        <v/>
      </c>
      <c r="BR6" s="399" t="str">
        <f>IF($A$2=1,'[1]1'!AD43,IF($A$2=2,'[1]2'!AD43,IF($A$2=3,'[1]3'!AD43,IF($A$2=4,'[1]4'!AD43,IF($A$2=5,'[1]5'!AD43,IF($A$2=6,'[1]6'!AD43,IF($A$2=7,'[1]7'!AD43,"")))))))</f>
        <v/>
      </c>
      <c r="BS6" s="399" t="str">
        <f>IF($A$2=1,'[1]1'!AE43,IF($A$2=2,'[1]2'!AE43,IF($A$2=3,'[1]3'!AE43,IF($A$2=4,'[1]4'!AE43,IF($A$2=5,'[1]5'!AE43,IF($A$2=6,'[1]6'!AE43,IF($A$2=7,'[1]7'!AE43,"")))))))</f>
        <v/>
      </c>
      <c r="BT6" s="399" t="str">
        <f>IF($A$2=1,'[1]1'!AF43,IF($A$2=2,'[1]2'!AF43,IF($A$2=3,'[1]3'!AF43,IF($A$2=4,'[1]4'!AF43,IF($A$2=5,'[1]5'!AF43,IF($A$2=6,'[1]6'!AF43,IF($A$2=7,'[1]7'!AF43,"")))))))</f>
        <v/>
      </c>
      <c r="BU6" s="399" t="str">
        <f>IF($A$2=1,'[1]1'!AG43,IF($A$2=2,'[1]2'!AG43,IF($A$2=3,'[1]3'!AG43,IF($A$2=4,'[1]4'!AG43,IF($A$2=5,'[1]5'!AG43,IF($A$2=6,'[1]6'!AG43,IF($A$2=7,'[1]7'!AG43,"")))))))</f>
        <v/>
      </c>
      <c r="BV6" s="399" t="str">
        <f>IF($A$2=1,'[1]1'!AH43,IF($A$2=2,'[1]2'!AH43,IF($A$2=3,'[1]3'!AH43,IF($A$2=4,'[1]4'!AH43,IF($A$2=5,'[1]5'!AH43,IF($A$2=6,'[1]6'!AH43,IF($A$2=7,'[1]7'!AH43,"")))))))</f>
        <v/>
      </c>
      <c r="BW6" s="399" t="str">
        <f>IF($A$2=1,'[1]1'!AI43,IF($A$2=2,'[1]2'!AI43,IF($A$2=3,'[1]3'!AI43,IF($A$2=4,'[1]4'!AI43,IF($A$2=5,'[1]5'!AI43,IF($A$2=6,'[1]6'!AI43,IF($A$2=7,'[1]7'!AI43,"")))))))</f>
        <v/>
      </c>
      <c r="BX6" s="399" t="str">
        <f>IF($A$2=1,'[1]1'!AJ43,IF($A$2=2,'[1]2'!AJ43,IF($A$2=3,'[1]3'!AJ43,IF($A$2=4,'[1]4'!AJ43,IF($A$2=5,'[1]5'!AJ43,IF($A$2=6,'[1]6'!AJ43,IF($A$2=7,'[1]7'!AJ43,"")))))))</f>
        <v/>
      </c>
      <c r="BY6" s="399" t="str">
        <f>IF($A$2=1,'[1]1'!AK43,IF($A$2=2,'[1]2'!AK43,IF($A$2=3,'[1]3'!AK43,IF($A$2=4,'[1]4'!AK43,IF($A$2=5,'[1]5'!AK43,IF($A$2=6,'[1]6'!AK43,IF($A$2=7,'[1]7'!AK43,"")))))))</f>
        <v/>
      </c>
      <c r="BZ6" s="399" t="str">
        <f>IF($A$2=1,'[1]1'!AL43,IF($A$2=2,'[1]2'!AL43,IF($A$2=3,'[1]3'!AL43,IF($A$2=4,'[1]4'!AL43,IF($A$2=5,'[1]5'!AL43,IF($A$2=6,'[1]6'!AL43,IF($A$2=7,'[1]7'!AL43,"")))))))</f>
        <v/>
      </c>
      <c r="CA6" s="399" t="str">
        <f>IF($A$2=1,'[1]1'!AM43,IF($A$2=2,'[1]2'!AM43,IF($A$2=3,'[1]3'!AM43,IF($A$2=4,'[1]4'!AM43,IF($A$2=5,'[1]5'!AM43,IF($A$2=6,'[1]6'!AM43,IF($A$2=7,'[1]7'!AM43,"")))))))</f>
        <v/>
      </c>
    </row>
    <row r="7" spans="1:79" ht="15.75" x14ac:dyDescent="0.25">
      <c r="A7" s="297"/>
      <c r="B7" s="298">
        <v>2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 t="s">
        <v>66</v>
      </c>
      <c r="AN7" s="294"/>
      <c r="AO7" s="303"/>
      <c r="AP7" s="298">
        <v>2</v>
      </c>
      <c r="AQ7" s="292" t="str">
        <f>IF($A$2=1,'[1]1'!C44,IF($A$2=2,'[1]2'!C44,IF($A$2=3,'[1]3'!C44,IF($A$2=4,'[1]4'!C44,IF($A$2=5,'[1]5'!C44,IF($A$2=6,'[1]6'!C44,IF($A$2=7,'[1]7'!C44,"")))))))</f>
        <v/>
      </c>
      <c r="AR7" s="292" t="str">
        <f>IF($A$2=1,'[1]1'!D44,IF($A$2=2,'[1]2'!D44,IF($A$2=3,'[1]3'!D44,IF($A$2=4,'[1]4'!D44,IF($A$2=5,'[1]5'!D44,IF($A$2=6,'[1]6'!D44,IF($A$2=7,'[1]7'!D44,"")))))))</f>
        <v/>
      </c>
      <c r="AS7" s="292" t="str">
        <f>IF($A$2=1,'[1]1'!E44,IF($A$2=2,'[1]2'!E44,IF($A$2=3,'[1]3'!E44,IF($A$2=4,'[1]4'!E44,IF($A$2=5,'[1]5'!E44,IF($A$2=6,'[1]6'!E44,IF($A$2=7,'[1]7'!E44,"")))))))</f>
        <v/>
      </c>
      <c r="AT7" s="292" t="str">
        <f>IF($A$2=1,'[1]1'!F44,IF($A$2=2,'[1]2'!F44,IF($A$2=3,'[1]3'!F44,IF($A$2=4,'[1]4'!F44,IF($A$2=5,'[1]5'!F44,IF($A$2=6,'[1]6'!F44,IF($A$2=7,'[1]7'!F44,"")))))))</f>
        <v/>
      </c>
      <c r="AU7" s="292" t="str">
        <f>IF($A$2=1,'[1]1'!G44,IF($A$2=2,'[1]2'!G44,IF($A$2=3,'[1]3'!G44,IF($A$2=4,'[1]4'!G44,IF($A$2=5,'[1]5'!G44,IF($A$2=6,'[1]6'!G44,IF($A$2=7,'[1]7'!G44,"")))))))</f>
        <v/>
      </c>
      <c r="AV7" s="292" t="str">
        <f>IF($A$2=1,'[1]1'!H44,IF($A$2=2,'[1]2'!H44,IF($A$2=3,'[1]3'!H44,IF($A$2=4,'[1]4'!H44,IF($A$2=5,'[1]5'!H44,IF($A$2=6,'[1]6'!H44,IF($A$2=7,'[1]7'!H44,"")))))))</f>
        <v/>
      </c>
      <c r="AW7" s="292" t="str">
        <f>IF($A$2=1,'[1]1'!I44,IF($A$2=2,'[1]2'!I44,IF($A$2=3,'[1]3'!I44,IF($A$2=4,'[1]4'!I44,IF($A$2=5,'[1]5'!I44,IF($A$2=6,'[1]6'!I44,IF($A$2=7,'[1]7'!I44,"")))))))</f>
        <v/>
      </c>
      <c r="AX7" s="292" t="str">
        <f>IF($A$2=1,'[1]1'!J44,IF($A$2=2,'[1]2'!J44,IF($A$2=3,'[1]3'!J44,IF($A$2=4,'[1]4'!J44,IF($A$2=5,'[1]5'!J44,IF($A$2=6,'[1]6'!J44,IF($A$2=7,'[1]7'!J44,"")))))))</f>
        <v/>
      </c>
      <c r="AY7" s="292" t="str">
        <f>IF($A$2=1,'[1]1'!K44,IF($A$2=2,'[1]2'!K44,IF($A$2=3,'[1]3'!K44,IF($A$2=4,'[1]4'!K44,IF($A$2=5,'[1]5'!K44,IF($A$2=6,'[1]6'!K44,IF($A$2=7,'[1]7'!K44,"")))))))</f>
        <v/>
      </c>
      <c r="AZ7" s="292" t="str">
        <f>IF($A$2=1,'[1]1'!L44,IF($A$2=2,'[1]2'!L44,IF($A$2=3,'[1]3'!L44,IF($A$2=4,'[1]4'!L44,IF($A$2=5,'[1]5'!L44,IF($A$2=6,'[1]6'!L44,IF($A$2=7,'[1]7'!L44,"")))))))</f>
        <v/>
      </c>
      <c r="BA7" s="292" t="str">
        <f>IF($A$2=1,'[1]1'!M44,IF($A$2=2,'[1]2'!M44,IF($A$2=3,'[1]3'!M44,IF($A$2=4,'[1]4'!M44,IF($A$2=5,'[1]5'!M44,IF($A$2=6,'[1]6'!M44,IF($A$2=7,'[1]7'!M44,"")))))))</f>
        <v/>
      </c>
      <c r="BB7" s="292" t="str">
        <f>IF($A$2=1,'[1]1'!N44,IF($A$2=2,'[1]2'!N44,IF($A$2=3,'[1]3'!N44,IF($A$2=4,'[1]4'!N44,IF($A$2=5,'[1]5'!N44,IF($A$2=6,'[1]6'!N44,IF($A$2=7,'[1]7'!N44,"")))))))</f>
        <v/>
      </c>
      <c r="BC7" s="292" t="str">
        <f>IF($A$2=1,'[1]1'!O44,IF($A$2=2,'[1]2'!O44,IF($A$2=3,'[1]3'!O44,IF($A$2=4,'[1]4'!O44,IF($A$2=5,'[1]5'!O44,IF($A$2=6,'[1]6'!O44,IF($A$2=7,'[1]7'!O44,"")))))))</f>
        <v/>
      </c>
      <c r="BD7" s="292" t="str">
        <f>IF($A$2=1,'[1]1'!P44,IF($A$2=2,'[1]2'!P44,IF($A$2=3,'[1]3'!P44,IF($A$2=4,'[1]4'!P44,IF($A$2=5,'[1]5'!P44,IF($A$2=6,'[1]6'!P44,IF($A$2=7,'[1]7'!P44,"")))))))</f>
        <v/>
      </c>
      <c r="BE7" s="292" t="str">
        <f>IF($A$2=1,'[1]1'!Q44,IF($A$2=2,'[1]2'!Q44,IF($A$2=3,'[1]3'!Q44,IF($A$2=4,'[1]4'!Q44,IF($A$2=5,'[1]5'!Q44,IF($A$2=6,'[1]6'!Q44,IF($A$2=7,'[1]7'!Q44,"")))))))</f>
        <v/>
      </c>
      <c r="BF7" s="292" t="str">
        <f>IF($A$2=1,'[1]1'!R44,IF($A$2=2,'[1]2'!R44,IF($A$2=3,'[1]3'!R44,IF($A$2=4,'[1]4'!R44,IF($A$2=5,'[1]5'!R44,IF($A$2=6,'[1]6'!R44,IF($A$2=7,'[1]7'!R44,"")))))))</f>
        <v/>
      </c>
      <c r="BG7" s="292" t="str">
        <f>IF($A$2=1,'[1]1'!S44,IF($A$2=2,'[1]2'!S44,IF($A$2=3,'[1]3'!S44,IF($A$2=4,'[1]4'!S44,IF($A$2=5,'[1]5'!S44,IF($A$2=6,'[1]6'!S44,IF($A$2=7,'[1]7'!S44,"")))))))</f>
        <v/>
      </c>
      <c r="BH7" s="292" t="str">
        <f>IF($A$2=1,'[1]1'!T44,IF($A$2=2,'[1]2'!T44,IF($A$2=3,'[1]3'!T44,IF($A$2=4,'[1]4'!T44,IF($A$2=5,'[1]5'!T44,IF($A$2=6,'[1]6'!T44,IF($A$2=7,'[1]7'!T44,"")))))))</f>
        <v/>
      </c>
      <c r="BI7" s="292" t="str">
        <f>IF($A$2=1,'[1]1'!U44,IF($A$2=2,'[1]2'!U44,IF($A$2=3,'[1]3'!U44,IF($A$2=4,'[1]4'!U44,IF($A$2=5,'[1]5'!U44,IF($A$2=6,'[1]6'!U44,IF($A$2=7,'[1]7'!U44,"")))))))</f>
        <v/>
      </c>
      <c r="BJ7" s="292" t="str">
        <f>IF($A$2=1,'[1]1'!V44,IF($A$2=2,'[1]2'!V44,IF($A$2=3,'[1]3'!V44,IF($A$2=4,'[1]4'!V44,IF($A$2=5,'[1]5'!V44,IF($A$2=6,'[1]6'!V44,IF($A$2=7,'[1]7'!V44,"")))))))</f>
        <v/>
      </c>
      <c r="BK7" s="292" t="str">
        <f>IF($A$2=1,'[1]1'!W44,IF($A$2=2,'[1]2'!W44,IF($A$2=3,'[1]3'!W44,IF($A$2=4,'[1]4'!W44,IF($A$2=5,'[1]5'!W44,IF($A$2=6,'[1]6'!W44,IF($A$2=7,'[1]7'!W44,"")))))))</f>
        <v/>
      </c>
      <c r="BL7" s="292" t="str">
        <f>IF($A$2=1,'[1]1'!X44,IF($A$2=2,'[1]2'!X44,IF($A$2=3,'[1]3'!X44,IF($A$2=4,'[1]4'!X44,IF($A$2=5,'[1]5'!X44,IF($A$2=6,'[1]6'!X44,IF($A$2=7,'[1]7'!X44,"")))))))</f>
        <v/>
      </c>
      <c r="BM7" s="292" t="str">
        <f>IF($A$2=1,'[1]1'!Y44,IF($A$2=2,'[1]2'!Y44,IF($A$2=3,'[1]3'!Y44,IF($A$2=4,'[1]4'!Y44,IF($A$2=5,'[1]5'!Y44,IF($A$2=6,'[1]6'!Y44,IF($A$2=7,'[1]7'!Y44,"")))))))</f>
        <v/>
      </c>
      <c r="BN7" s="292" t="str">
        <f>IF($A$2=1,'[1]1'!Z44,IF($A$2=2,'[1]2'!Z44,IF($A$2=3,'[1]3'!Z44,IF($A$2=4,'[1]4'!Z44,IF($A$2=5,'[1]5'!Z44,IF($A$2=6,'[1]6'!Z44,IF($A$2=7,'[1]7'!Z44,"")))))))</f>
        <v/>
      </c>
      <c r="BO7" s="292" t="str">
        <f>IF($A$2=1,'[1]1'!AA44,IF($A$2=2,'[1]2'!AA44,IF($A$2=3,'[1]3'!AA44,IF($A$2=4,'[1]4'!AA44,IF($A$2=5,'[1]5'!AA44,IF($A$2=6,'[1]6'!AA44,IF($A$2=7,'[1]7'!AA44,"")))))))</f>
        <v/>
      </c>
      <c r="BP7" s="292" t="str">
        <f>IF($A$2=1,'[1]1'!AB44,IF($A$2=2,'[1]2'!AB44,IF($A$2=3,'[1]3'!AB44,IF($A$2=4,'[1]4'!AB44,IF($A$2=5,'[1]5'!AB44,IF($A$2=6,'[1]6'!AB44,IF($A$2=7,'[1]7'!AB44,"")))))))</f>
        <v/>
      </c>
      <c r="BQ7" s="292" t="str">
        <f>IF($A$2=1,'[1]1'!AC44,IF($A$2=2,'[1]2'!AC44,IF($A$2=3,'[1]3'!AC44,IF($A$2=4,'[1]4'!AC44,IF($A$2=5,'[1]5'!AC44,IF($A$2=6,'[1]6'!AC44,IF($A$2=7,'[1]7'!AC44,"")))))))</f>
        <v/>
      </c>
      <c r="BR7" s="292" t="str">
        <f>IF($A$2=1,'[1]1'!AD44,IF($A$2=2,'[1]2'!AD44,IF($A$2=3,'[1]3'!AD44,IF($A$2=4,'[1]4'!AD44,IF($A$2=5,'[1]5'!AD44,IF($A$2=6,'[1]6'!AD44,IF($A$2=7,'[1]7'!AD44,"")))))))</f>
        <v/>
      </c>
      <c r="BS7" s="292" t="str">
        <f>IF($A$2=1,'[1]1'!AE44,IF($A$2=2,'[1]2'!AE44,IF($A$2=3,'[1]3'!AE44,IF($A$2=4,'[1]4'!AE44,IF($A$2=5,'[1]5'!AE44,IF($A$2=6,'[1]6'!AE44,IF($A$2=7,'[1]7'!AE44,"")))))))</f>
        <v/>
      </c>
      <c r="BT7" s="292" t="str">
        <f>IF($A$2=1,'[1]1'!AF44,IF($A$2=2,'[1]2'!AF44,IF($A$2=3,'[1]3'!AF44,IF($A$2=4,'[1]4'!AF44,IF($A$2=5,'[1]5'!AF44,IF($A$2=6,'[1]6'!AF44,IF($A$2=7,'[1]7'!AF44,"")))))))</f>
        <v/>
      </c>
      <c r="BU7" s="292" t="str">
        <f>IF($A$2=1,'[1]1'!AG44,IF($A$2=2,'[1]2'!AG44,IF($A$2=3,'[1]3'!AG44,IF($A$2=4,'[1]4'!AG44,IF($A$2=5,'[1]5'!AG44,IF($A$2=6,'[1]6'!AG44,IF($A$2=7,'[1]7'!AG44,"")))))))</f>
        <v/>
      </c>
      <c r="BV7" s="292" t="str">
        <f>IF($A$2=1,'[1]1'!AH44,IF($A$2=2,'[1]2'!AH44,IF($A$2=3,'[1]3'!AH44,IF($A$2=4,'[1]4'!AH44,IF($A$2=5,'[1]5'!AH44,IF($A$2=6,'[1]6'!AH44,IF($A$2=7,'[1]7'!AH44,"")))))))</f>
        <v/>
      </c>
      <c r="BW7" s="292" t="str">
        <f>IF($A$2=1,'[1]1'!AI44,IF($A$2=2,'[1]2'!AI44,IF($A$2=3,'[1]3'!AI44,IF($A$2=4,'[1]4'!AI44,IF($A$2=5,'[1]5'!AI44,IF($A$2=6,'[1]6'!AI44,IF($A$2=7,'[1]7'!AI44,"")))))))</f>
        <v/>
      </c>
      <c r="BX7" s="292" t="str">
        <f>IF($A$2=1,'[1]1'!AJ44,IF($A$2=2,'[1]2'!AJ44,IF($A$2=3,'[1]3'!AJ44,IF($A$2=4,'[1]4'!AJ44,IF($A$2=5,'[1]5'!AJ44,IF($A$2=6,'[1]6'!AJ44,IF($A$2=7,'[1]7'!AJ44,"")))))))</f>
        <v/>
      </c>
      <c r="BY7" s="292" t="str">
        <f>IF($A$2=1,'[1]1'!AK44,IF($A$2=2,'[1]2'!AK44,IF($A$2=3,'[1]3'!AK44,IF($A$2=4,'[1]4'!AK44,IF($A$2=5,'[1]5'!AK44,IF($A$2=6,'[1]6'!AK44,IF($A$2=7,'[1]7'!AK44,"")))))))</f>
        <v/>
      </c>
      <c r="BZ7" s="292" t="str">
        <f>IF($A$2=1,'[1]1'!AL44,IF($A$2=2,'[1]2'!AL44,IF($A$2=3,'[1]3'!AL44,IF($A$2=4,'[1]4'!AL44,IF($A$2=5,'[1]5'!AL44,IF($A$2=6,'[1]6'!AL44,IF($A$2=7,'[1]7'!AL44,"")))))))</f>
        <v/>
      </c>
      <c r="CA7" s="292" t="str">
        <f>IF($A$2=1,'[1]1'!AM44,IF($A$2=2,'[1]2'!AM44,IF($A$2=3,'[1]3'!AM44,IF($A$2=4,'[1]4'!AM44,IF($A$2=5,'[1]5'!AM44,IF($A$2=6,'[1]6'!AM44,IF($A$2=7,'[1]7'!AM44,"")))))))</f>
        <v/>
      </c>
    </row>
    <row r="8" spans="1:79" ht="15.75" x14ac:dyDescent="0.25">
      <c r="A8" s="297"/>
      <c r="B8" s="298">
        <v>3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 t="s">
        <v>66</v>
      </c>
      <c r="AN8" s="294"/>
      <c r="AO8" s="303"/>
      <c r="AP8" s="298">
        <v>3</v>
      </c>
      <c r="AQ8" s="292" t="str">
        <f>IF($A$2=1,'[1]1'!C45,IF($A$2=2,'[1]2'!C45,IF($A$2=3,'[1]3'!C45,IF($A$2=4,'[1]4'!C45,IF($A$2=5,'[1]5'!C45,IF($A$2=6,'[1]6'!C45,IF($A$2=7,'[1]7'!C45,"")))))))</f>
        <v/>
      </c>
      <c r="AR8" s="292" t="str">
        <f>IF($A$2=1,'[1]1'!D45,IF($A$2=2,'[1]2'!D45,IF($A$2=3,'[1]3'!D45,IF($A$2=4,'[1]4'!D45,IF($A$2=5,'[1]5'!D45,IF($A$2=6,'[1]6'!D45,IF($A$2=7,'[1]7'!D45,"")))))))</f>
        <v/>
      </c>
      <c r="AS8" s="292" t="str">
        <f>IF($A$2=1,'[1]1'!E45,IF($A$2=2,'[1]2'!E45,IF($A$2=3,'[1]3'!E45,IF($A$2=4,'[1]4'!E45,IF($A$2=5,'[1]5'!E45,IF($A$2=6,'[1]6'!E45,IF($A$2=7,'[1]7'!E45,"")))))))</f>
        <v/>
      </c>
      <c r="AT8" s="292" t="str">
        <f>IF($A$2=1,'[1]1'!F45,IF($A$2=2,'[1]2'!F45,IF($A$2=3,'[1]3'!F45,IF($A$2=4,'[1]4'!F45,IF($A$2=5,'[1]5'!F45,IF($A$2=6,'[1]6'!F45,IF($A$2=7,'[1]7'!F45,"")))))))</f>
        <v/>
      </c>
      <c r="AU8" s="292" t="str">
        <f>IF($A$2=1,'[1]1'!G45,IF($A$2=2,'[1]2'!G45,IF($A$2=3,'[1]3'!G45,IF($A$2=4,'[1]4'!G45,IF($A$2=5,'[1]5'!G45,IF($A$2=6,'[1]6'!G45,IF($A$2=7,'[1]7'!G45,"")))))))</f>
        <v/>
      </c>
      <c r="AV8" s="292" t="str">
        <f>IF($A$2=1,'[1]1'!H45,IF($A$2=2,'[1]2'!H45,IF($A$2=3,'[1]3'!H45,IF($A$2=4,'[1]4'!H45,IF($A$2=5,'[1]5'!H45,IF($A$2=6,'[1]6'!H45,IF($A$2=7,'[1]7'!H45,"")))))))</f>
        <v/>
      </c>
      <c r="AW8" s="292" t="str">
        <f>IF($A$2=1,'[1]1'!I45,IF($A$2=2,'[1]2'!I45,IF($A$2=3,'[1]3'!I45,IF($A$2=4,'[1]4'!I45,IF($A$2=5,'[1]5'!I45,IF($A$2=6,'[1]6'!I45,IF($A$2=7,'[1]7'!I45,"")))))))</f>
        <v/>
      </c>
      <c r="AX8" s="292" t="str">
        <f>IF($A$2=1,'[1]1'!J45,IF($A$2=2,'[1]2'!J45,IF($A$2=3,'[1]3'!J45,IF($A$2=4,'[1]4'!J45,IF($A$2=5,'[1]5'!J45,IF($A$2=6,'[1]6'!J45,IF($A$2=7,'[1]7'!J45,"")))))))</f>
        <v/>
      </c>
      <c r="AY8" s="292" t="str">
        <f>IF($A$2=1,'[1]1'!K45,IF($A$2=2,'[1]2'!K45,IF($A$2=3,'[1]3'!K45,IF($A$2=4,'[1]4'!K45,IF($A$2=5,'[1]5'!K45,IF($A$2=6,'[1]6'!K45,IF($A$2=7,'[1]7'!K45,"")))))))</f>
        <v/>
      </c>
      <c r="AZ8" s="292" t="str">
        <f>IF($A$2=1,'[1]1'!L45,IF($A$2=2,'[1]2'!L45,IF($A$2=3,'[1]3'!L45,IF($A$2=4,'[1]4'!L45,IF($A$2=5,'[1]5'!L45,IF($A$2=6,'[1]6'!L45,IF($A$2=7,'[1]7'!L45,"")))))))</f>
        <v/>
      </c>
      <c r="BA8" s="292" t="str">
        <f>IF($A$2=1,'[1]1'!M45,IF($A$2=2,'[1]2'!M45,IF($A$2=3,'[1]3'!M45,IF($A$2=4,'[1]4'!M45,IF($A$2=5,'[1]5'!M45,IF($A$2=6,'[1]6'!M45,IF($A$2=7,'[1]7'!M45,"")))))))</f>
        <v/>
      </c>
      <c r="BB8" s="292" t="str">
        <f>IF($A$2=1,'[1]1'!N45,IF($A$2=2,'[1]2'!N45,IF($A$2=3,'[1]3'!N45,IF($A$2=4,'[1]4'!N45,IF($A$2=5,'[1]5'!N45,IF($A$2=6,'[1]6'!N45,IF($A$2=7,'[1]7'!N45,"")))))))</f>
        <v/>
      </c>
      <c r="BC8" s="292" t="str">
        <f>IF($A$2=1,'[1]1'!O45,IF($A$2=2,'[1]2'!O45,IF($A$2=3,'[1]3'!O45,IF($A$2=4,'[1]4'!O45,IF($A$2=5,'[1]5'!O45,IF($A$2=6,'[1]6'!O45,IF($A$2=7,'[1]7'!O45,"")))))))</f>
        <v/>
      </c>
      <c r="BD8" s="292" t="str">
        <f>IF($A$2=1,'[1]1'!P45,IF($A$2=2,'[1]2'!P45,IF($A$2=3,'[1]3'!P45,IF($A$2=4,'[1]4'!P45,IF($A$2=5,'[1]5'!P45,IF($A$2=6,'[1]6'!P45,IF($A$2=7,'[1]7'!P45,"")))))))</f>
        <v/>
      </c>
      <c r="BE8" s="292" t="str">
        <f>IF($A$2=1,'[1]1'!Q45,IF($A$2=2,'[1]2'!Q45,IF($A$2=3,'[1]3'!Q45,IF($A$2=4,'[1]4'!Q45,IF($A$2=5,'[1]5'!Q45,IF($A$2=6,'[1]6'!Q45,IF($A$2=7,'[1]7'!Q45,"")))))))</f>
        <v/>
      </c>
      <c r="BF8" s="292" t="str">
        <f>IF($A$2=1,'[1]1'!R45,IF($A$2=2,'[1]2'!R45,IF($A$2=3,'[1]3'!R45,IF($A$2=4,'[1]4'!R45,IF($A$2=5,'[1]5'!R45,IF($A$2=6,'[1]6'!R45,IF($A$2=7,'[1]7'!R45,"")))))))</f>
        <v/>
      </c>
      <c r="BG8" s="292" t="str">
        <f>IF($A$2=1,'[1]1'!S45,IF($A$2=2,'[1]2'!S45,IF($A$2=3,'[1]3'!S45,IF($A$2=4,'[1]4'!S45,IF($A$2=5,'[1]5'!S45,IF($A$2=6,'[1]6'!S45,IF($A$2=7,'[1]7'!S45,"")))))))</f>
        <v/>
      </c>
      <c r="BH8" s="292" t="str">
        <f>IF($A$2=1,'[1]1'!T45,IF($A$2=2,'[1]2'!T45,IF($A$2=3,'[1]3'!T45,IF($A$2=4,'[1]4'!T45,IF($A$2=5,'[1]5'!T45,IF($A$2=6,'[1]6'!T45,IF($A$2=7,'[1]7'!T45,"")))))))</f>
        <v/>
      </c>
      <c r="BI8" s="292" t="str">
        <f>IF($A$2=1,'[1]1'!U45,IF($A$2=2,'[1]2'!U45,IF($A$2=3,'[1]3'!U45,IF($A$2=4,'[1]4'!U45,IF($A$2=5,'[1]5'!U45,IF($A$2=6,'[1]6'!U45,IF($A$2=7,'[1]7'!U45,"")))))))</f>
        <v/>
      </c>
      <c r="BJ8" s="292" t="str">
        <f>IF($A$2=1,'[1]1'!V45,IF($A$2=2,'[1]2'!V45,IF($A$2=3,'[1]3'!V45,IF($A$2=4,'[1]4'!V45,IF($A$2=5,'[1]5'!V45,IF($A$2=6,'[1]6'!V45,IF($A$2=7,'[1]7'!V45,"")))))))</f>
        <v/>
      </c>
      <c r="BK8" s="292" t="str">
        <f>IF($A$2=1,'[1]1'!W45,IF($A$2=2,'[1]2'!W45,IF($A$2=3,'[1]3'!W45,IF($A$2=4,'[1]4'!W45,IF($A$2=5,'[1]5'!W45,IF($A$2=6,'[1]6'!W45,IF($A$2=7,'[1]7'!W45,"")))))))</f>
        <v/>
      </c>
      <c r="BL8" s="292" t="str">
        <f>IF($A$2=1,'[1]1'!X45,IF($A$2=2,'[1]2'!X45,IF($A$2=3,'[1]3'!X45,IF($A$2=4,'[1]4'!X45,IF($A$2=5,'[1]5'!X45,IF($A$2=6,'[1]6'!X45,IF($A$2=7,'[1]7'!X45,"")))))))</f>
        <v/>
      </c>
      <c r="BM8" s="292" t="str">
        <f>IF($A$2=1,'[1]1'!Y45,IF($A$2=2,'[1]2'!Y45,IF($A$2=3,'[1]3'!Y45,IF($A$2=4,'[1]4'!Y45,IF($A$2=5,'[1]5'!Y45,IF($A$2=6,'[1]6'!Y45,IF($A$2=7,'[1]7'!Y45,"")))))))</f>
        <v/>
      </c>
      <c r="BN8" s="292" t="str">
        <f>IF($A$2=1,'[1]1'!Z45,IF($A$2=2,'[1]2'!Z45,IF($A$2=3,'[1]3'!Z45,IF($A$2=4,'[1]4'!Z45,IF($A$2=5,'[1]5'!Z45,IF($A$2=6,'[1]6'!Z45,IF($A$2=7,'[1]7'!Z45,"")))))))</f>
        <v/>
      </c>
      <c r="BO8" s="292" t="str">
        <f>IF($A$2=1,'[1]1'!AA45,IF($A$2=2,'[1]2'!AA45,IF($A$2=3,'[1]3'!AA45,IF($A$2=4,'[1]4'!AA45,IF($A$2=5,'[1]5'!AA45,IF($A$2=6,'[1]6'!AA45,IF($A$2=7,'[1]7'!AA45,"")))))))</f>
        <v/>
      </c>
      <c r="BP8" s="292" t="str">
        <f>IF($A$2=1,'[1]1'!AB45,IF($A$2=2,'[1]2'!AB45,IF($A$2=3,'[1]3'!AB45,IF($A$2=4,'[1]4'!AB45,IF($A$2=5,'[1]5'!AB45,IF($A$2=6,'[1]6'!AB45,IF($A$2=7,'[1]7'!AB45,"")))))))</f>
        <v/>
      </c>
      <c r="BQ8" s="292" t="str">
        <f>IF($A$2=1,'[1]1'!AC45,IF($A$2=2,'[1]2'!AC45,IF($A$2=3,'[1]3'!AC45,IF($A$2=4,'[1]4'!AC45,IF($A$2=5,'[1]5'!AC45,IF($A$2=6,'[1]6'!AC45,IF($A$2=7,'[1]7'!AC45,"")))))))</f>
        <v/>
      </c>
      <c r="BR8" s="292" t="str">
        <f>IF($A$2=1,'[1]1'!AD45,IF($A$2=2,'[1]2'!AD45,IF($A$2=3,'[1]3'!AD45,IF($A$2=4,'[1]4'!AD45,IF($A$2=5,'[1]5'!AD45,IF($A$2=6,'[1]6'!AD45,IF($A$2=7,'[1]7'!AD45,"")))))))</f>
        <v/>
      </c>
      <c r="BS8" s="292" t="str">
        <f>IF($A$2=1,'[1]1'!AE45,IF($A$2=2,'[1]2'!AE45,IF($A$2=3,'[1]3'!AE45,IF($A$2=4,'[1]4'!AE45,IF($A$2=5,'[1]5'!AE45,IF($A$2=6,'[1]6'!AE45,IF($A$2=7,'[1]7'!AE45,"")))))))</f>
        <v/>
      </c>
      <c r="BT8" s="292" t="str">
        <f>IF($A$2=1,'[1]1'!AF45,IF($A$2=2,'[1]2'!AF45,IF($A$2=3,'[1]3'!AF45,IF($A$2=4,'[1]4'!AF45,IF($A$2=5,'[1]5'!AF45,IF($A$2=6,'[1]6'!AF45,IF($A$2=7,'[1]7'!AF45,"")))))))</f>
        <v/>
      </c>
      <c r="BU8" s="292" t="str">
        <f>IF($A$2=1,'[1]1'!AG45,IF($A$2=2,'[1]2'!AG45,IF($A$2=3,'[1]3'!AG45,IF($A$2=4,'[1]4'!AG45,IF($A$2=5,'[1]5'!AG45,IF($A$2=6,'[1]6'!AG45,IF($A$2=7,'[1]7'!AG45,"")))))))</f>
        <v/>
      </c>
      <c r="BV8" s="292" t="str">
        <f>IF($A$2=1,'[1]1'!AH45,IF($A$2=2,'[1]2'!AH45,IF($A$2=3,'[1]3'!AH45,IF($A$2=4,'[1]4'!AH45,IF($A$2=5,'[1]5'!AH45,IF($A$2=6,'[1]6'!AH45,IF($A$2=7,'[1]7'!AH45,"")))))))</f>
        <v/>
      </c>
      <c r="BW8" s="292" t="str">
        <f>IF($A$2=1,'[1]1'!AI45,IF($A$2=2,'[1]2'!AI45,IF($A$2=3,'[1]3'!AI45,IF($A$2=4,'[1]4'!AI45,IF($A$2=5,'[1]5'!AI45,IF($A$2=6,'[1]6'!AI45,IF($A$2=7,'[1]7'!AI45,"")))))))</f>
        <v/>
      </c>
      <c r="BX8" s="292" t="str">
        <f>IF($A$2=1,'[1]1'!AJ45,IF($A$2=2,'[1]2'!AJ45,IF($A$2=3,'[1]3'!AJ45,IF($A$2=4,'[1]4'!AJ45,IF($A$2=5,'[1]5'!AJ45,IF($A$2=6,'[1]6'!AJ45,IF($A$2=7,'[1]7'!AJ45,"")))))))</f>
        <v/>
      </c>
      <c r="BY8" s="292" t="str">
        <f>IF($A$2=1,'[1]1'!AK45,IF($A$2=2,'[1]2'!AK45,IF($A$2=3,'[1]3'!AK45,IF($A$2=4,'[1]4'!AK45,IF($A$2=5,'[1]5'!AK45,IF($A$2=6,'[1]6'!AK45,IF($A$2=7,'[1]7'!AK45,"")))))))</f>
        <v/>
      </c>
      <c r="BZ8" s="292" t="str">
        <f>IF($A$2=1,'[1]1'!AL45,IF($A$2=2,'[1]2'!AL45,IF($A$2=3,'[1]3'!AL45,IF($A$2=4,'[1]4'!AL45,IF($A$2=5,'[1]5'!AL45,IF($A$2=6,'[1]6'!AL45,IF($A$2=7,'[1]7'!AL45,"")))))))</f>
        <v/>
      </c>
      <c r="CA8" s="292" t="str">
        <f>IF($A$2=1,'[1]1'!AM45,IF($A$2=2,'[1]2'!AM45,IF($A$2=3,'[1]3'!AM45,IF($A$2=4,'[1]4'!AM45,IF($A$2=5,'[1]5'!AM45,IF($A$2=6,'[1]6'!AM45,IF($A$2=7,'[1]7'!AM45,"")))))))</f>
        <v/>
      </c>
    </row>
    <row r="9" spans="1:79" ht="15.75" x14ac:dyDescent="0.25">
      <c r="A9" s="297"/>
      <c r="B9" s="298">
        <v>4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 t="s">
        <v>66</v>
      </c>
      <c r="AN9" s="294"/>
      <c r="AO9" s="303"/>
      <c r="AP9" s="298">
        <v>4</v>
      </c>
      <c r="AQ9" s="292" t="str">
        <f>IF($A$2=1,'[1]1'!C46,IF($A$2=2,'[1]2'!C46,IF($A$2=3,'[1]3'!C46,IF($A$2=4,'[1]4'!C46,IF($A$2=5,'[1]5'!C46,IF($A$2=6,'[1]6'!C46,IF($A$2=7,'[1]7'!C46,"")))))))</f>
        <v/>
      </c>
      <c r="AR9" s="292" t="str">
        <f>IF($A$2=1,'[1]1'!D46,IF($A$2=2,'[1]2'!D46,IF($A$2=3,'[1]3'!D46,IF($A$2=4,'[1]4'!D46,IF($A$2=5,'[1]5'!D46,IF($A$2=6,'[1]6'!D46,IF($A$2=7,'[1]7'!D46,"")))))))</f>
        <v/>
      </c>
      <c r="AS9" s="292" t="str">
        <f>IF($A$2=1,'[1]1'!E46,IF($A$2=2,'[1]2'!E46,IF($A$2=3,'[1]3'!E46,IF($A$2=4,'[1]4'!E46,IF($A$2=5,'[1]5'!E46,IF($A$2=6,'[1]6'!E46,IF($A$2=7,'[1]7'!E46,"")))))))</f>
        <v/>
      </c>
      <c r="AT9" s="292" t="str">
        <f>IF($A$2=1,'[1]1'!F46,IF($A$2=2,'[1]2'!F46,IF($A$2=3,'[1]3'!F46,IF($A$2=4,'[1]4'!F46,IF($A$2=5,'[1]5'!F46,IF($A$2=6,'[1]6'!F46,IF($A$2=7,'[1]7'!F46,"")))))))</f>
        <v/>
      </c>
      <c r="AU9" s="292" t="str">
        <f>IF($A$2=1,'[1]1'!G46,IF($A$2=2,'[1]2'!G46,IF($A$2=3,'[1]3'!G46,IF($A$2=4,'[1]4'!G46,IF($A$2=5,'[1]5'!G46,IF($A$2=6,'[1]6'!G46,IF($A$2=7,'[1]7'!G46,"")))))))</f>
        <v/>
      </c>
      <c r="AV9" s="292" t="str">
        <f>IF($A$2=1,'[1]1'!H46,IF($A$2=2,'[1]2'!H46,IF($A$2=3,'[1]3'!H46,IF($A$2=4,'[1]4'!H46,IF($A$2=5,'[1]5'!H46,IF($A$2=6,'[1]6'!H46,IF($A$2=7,'[1]7'!H46,"")))))))</f>
        <v/>
      </c>
      <c r="AW9" s="292" t="str">
        <f>IF($A$2=1,'[1]1'!I46,IF($A$2=2,'[1]2'!I46,IF($A$2=3,'[1]3'!I46,IF($A$2=4,'[1]4'!I46,IF($A$2=5,'[1]5'!I46,IF($A$2=6,'[1]6'!I46,IF($A$2=7,'[1]7'!I46,"")))))))</f>
        <v/>
      </c>
      <c r="AX9" s="292" t="str">
        <f>IF($A$2=1,'[1]1'!J46,IF($A$2=2,'[1]2'!J46,IF($A$2=3,'[1]3'!J46,IF($A$2=4,'[1]4'!J46,IF($A$2=5,'[1]5'!J46,IF($A$2=6,'[1]6'!J46,IF($A$2=7,'[1]7'!J46,"")))))))</f>
        <v/>
      </c>
      <c r="AY9" s="292" t="str">
        <f>IF($A$2=1,'[1]1'!K46,IF($A$2=2,'[1]2'!K46,IF($A$2=3,'[1]3'!K46,IF($A$2=4,'[1]4'!K46,IF($A$2=5,'[1]5'!K46,IF($A$2=6,'[1]6'!K46,IF($A$2=7,'[1]7'!K46,"")))))))</f>
        <v/>
      </c>
      <c r="AZ9" s="292" t="str">
        <f>IF($A$2=1,'[1]1'!L46,IF($A$2=2,'[1]2'!L46,IF($A$2=3,'[1]3'!L46,IF($A$2=4,'[1]4'!L46,IF($A$2=5,'[1]5'!L46,IF($A$2=6,'[1]6'!L46,IF($A$2=7,'[1]7'!L46,"")))))))</f>
        <v/>
      </c>
      <c r="BA9" s="292" t="str">
        <f>IF($A$2=1,'[1]1'!M46,IF($A$2=2,'[1]2'!M46,IF($A$2=3,'[1]3'!M46,IF($A$2=4,'[1]4'!M46,IF($A$2=5,'[1]5'!M46,IF($A$2=6,'[1]6'!M46,IF($A$2=7,'[1]7'!M46,"")))))))</f>
        <v/>
      </c>
      <c r="BB9" s="292" t="str">
        <f>IF($A$2=1,'[1]1'!N46,IF($A$2=2,'[1]2'!N46,IF($A$2=3,'[1]3'!N46,IF($A$2=4,'[1]4'!N46,IF($A$2=5,'[1]5'!N46,IF($A$2=6,'[1]6'!N46,IF($A$2=7,'[1]7'!N46,"")))))))</f>
        <v/>
      </c>
      <c r="BC9" s="292" t="str">
        <f>IF($A$2=1,'[1]1'!O46,IF($A$2=2,'[1]2'!O46,IF($A$2=3,'[1]3'!O46,IF($A$2=4,'[1]4'!O46,IF($A$2=5,'[1]5'!O46,IF($A$2=6,'[1]6'!O46,IF($A$2=7,'[1]7'!O46,"")))))))</f>
        <v/>
      </c>
      <c r="BD9" s="292" t="str">
        <f>IF($A$2=1,'[1]1'!P46,IF($A$2=2,'[1]2'!P46,IF($A$2=3,'[1]3'!P46,IF($A$2=4,'[1]4'!P46,IF($A$2=5,'[1]5'!P46,IF($A$2=6,'[1]6'!P46,IF($A$2=7,'[1]7'!P46,"")))))))</f>
        <v/>
      </c>
      <c r="BE9" s="292" t="str">
        <f>IF($A$2=1,'[1]1'!Q46,IF($A$2=2,'[1]2'!Q46,IF($A$2=3,'[1]3'!Q46,IF($A$2=4,'[1]4'!Q46,IF($A$2=5,'[1]5'!Q46,IF($A$2=6,'[1]6'!Q46,IF($A$2=7,'[1]7'!Q46,"")))))))</f>
        <v/>
      </c>
      <c r="BF9" s="292" t="str">
        <f>IF($A$2=1,'[1]1'!R46,IF($A$2=2,'[1]2'!R46,IF($A$2=3,'[1]3'!R46,IF($A$2=4,'[1]4'!R46,IF($A$2=5,'[1]5'!R46,IF($A$2=6,'[1]6'!R46,IF($A$2=7,'[1]7'!R46,"")))))))</f>
        <v/>
      </c>
      <c r="BG9" s="292" t="str">
        <f>IF($A$2=1,'[1]1'!S46,IF($A$2=2,'[1]2'!S46,IF($A$2=3,'[1]3'!S46,IF($A$2=4,'[1]4'!S46,IF($A$2=5,'[1]5'!S46,IF($A$2=6,'[1]6'!S46,IF($A$2=7,'[1]7'!S46,"")))))))</f>
        <v/>
      </c>
      <c r="BH9" s="292" t="str">
        <f>IF($A$2=1,'[1]1'!T46,IF($A$2=2,'[1]2'!T46,IF($A$2=3,'[1]3'!T46,IF($A$2=4,'[1]4'!T46,IF($A$2=5,'[1]5'!T46,IF($A$2=6,'[1]6'!T46,IF($A$2=7,'[1]7'!T46,"")))))))</f>
        <v/>
      </c>
      <c r="BI9" s="292" t="str">
        <f>IF($A$2=1,'[1]1'!U46,IF($A$2=2,'[1]2'!U46,IF($A$2=3,'[1]3'!U46,IF($A$2=4,'[1]4'!U46,IF($A$2=5,'[1]5'!U46,IF($A$2=6,'[1]6'!U46,IF($A$2=7,'[1]7'!U46,"")))))))</f>
        <v/>
      </c>
      <c r="BJ9" s="292" t="str">
        <f>IF($A$2=1,'[1]1'!V46,IF($A$2=2,'[1]2'!V46,IF($A$2=3,'[1]3'!V46,IF($A$2=4,'[1]4'!V46,IF($A$2=5,'[1]5'!V46,IF($A$2=6,'[1]6'!V46,IF($A$2=7,'[1]7'!V46,"")))))))</f>
        <v/>
      </c>
      <c r="BK9" s="292" t="str">
        <f>IF($A$2=1,'[1]1'!W46,IF($A$2=2,'[1]2'!W46,IF($A$2=3,'[1]3'!W46,IF($A$2=4,'[1]4'!W46,IF($A$2=5,'[1]5'!W46,IF($A$2=6,'[1]6'!W46,IF($A$2=7,'[1]7'!W46,"")))))))</f>
        <v/>
      </c>
      <c r="BL9" s="292" t="str">
        <f>IF($A$2=1,'[1]1'!X46,IF($A$2=2,'[1]2'!X46,IF($A$2=3,'[1]3'!X46,IF($A$2=4,'[1]4'!X46,IF($A$2=5,'[1]5'!X46,IF($A$2=6,'[1]6'!X46,IF($A$2=7,'[1]7'!X46,"")))))))</f>
        <v/>
      </c>
      <c r="BM9" s="292" t="str">
        <f>IF($A$2=1,'[1]1'!Y46,IF($A$2=2,'[1]2'!Y46,IF($A$2=3,'[1]3'!Y46,IF($A$2=4,'[1]4'!Y46,IF($A$2=5,'[1]5'!Y46,IF($A$2=6,'[1]6'!Y46,IF($A$2=7,'[1]7'!Y46,"")))))))</f>
        <v/>
      </c>
      <c r="BN9" s="292" t="str">
        <f>IF($A$2=1,'[1]1'!Z46,IF($A$2=2,'[1]2'!Z46,IF($A$2=3,'[1]3'!Z46,IF($A$2=4,'[1]4'!Z46,IF($A$2=5,'[1]5'!Z46,IF($A$2=6,'[1]6'!Z46,IF($A$2=7,'[1]7'!Z46,"")))))))</f>
        <v/>
      </c>
      <c r="BO9" s="292" t="str">
        <f>IF($A$2=1,'[1]1'!AA46,IF($A$2=2,'[1]2'!AA46,IF($A$2=3,'[1]3'!AA46,IF($A$2=4,'[1]4'!AA46,IF($A$2=5,'[1]5'!AA46,IF($A$2=6,'[1]6'!AA46,IF($A$2=7,'[1]7'!AA46,"")))))))</f>
        <v/>
      </c>
      <c r="BP9" s="292" t="str">
        <f>IF($A$2=1,'[1]1'!AB46,IF($A$2=2,'[1]2'!AB46,IF($A$2=3,'[1]3'!AB46,IF($A$2=4,'[1]4'!AB46,IF($A$2=5,'[1]5'!AB46,IF($A$2=6,'[1]6'!AB46,IF($A$2=7,'[1]7'!AB46,"")))))))</f>
        <v/>
      </c>
      <c r="BQ9" s="292" t="str">
        <f>IF($A$2=1,'[1]1'!AC46,IF($A$2=2,'[1]2'!AC46,IF($A$2=3,'[1]3'!AC46,IF($A$2=4,'[1]4'!AC46,IF($A$2=5,'[1]5'!AC46,IF($A$2=6,'[1]6'!AC46,IF($A$2=7,'[1]7'!AC46,"")))))))</f>
        <v/>
      </c>
      <c r="BR9" s="292" t="str">
        <f>IF($A$2=1,'[1]1'!AD46,IF($A$2=2,'[1]2'!AD46,IF($A$2=3,'[1]3'!AD46,IF($A$2=4,'[1]4'!AD46,IF($A$2=5,'[1]5'!AD46,IF($A$2=6,'[1]6'!AD46,IF($A$2=7,'[1]7'!AD46,"")))))))</f>
        <v/>
      </c>
      <c r="BS9" s="292" t="str">
        <f>IF($A$2=1,'[1]1'!AE46,IF($A$2=2,'[1]2'!AE46,IF($A$2=3,'[1]3'!AE46,IF($A$2=4,'[1]4'!AE46,IF($A$2=5,'[1]5'!AE46,IF($A$2=6,'[1]6'!AE46,IF($A$2=7,'[1]7'!AE46,"")))))))</f>
        <v/>
      </c>
      <c r="BT9" s="292" t="str">
        <f>IF($A$2=1,'[1]1'!AF46,IF($A$2=2,'[1]2'!AF46,IF($A$2=3,'[1]3'!AF46,IF($A$2=4,'[1]4'!AF46,IF($A$2=5,'[1]5'!AF46,IF($A$2=6,'[1]6'!AF46,IF($A$2=7,'[1]7'!AF46,"")))))))</f>
        <v/>
      </c>
      <c r="BU9" s="292" t="str">
        <f>IF($A$2=1,'[1]1'!AG46,IF($A$2=2,'[1]2'!AG46,IF($A$2=3,'[1]3'!AG46,IF($A$2=4,'[1]4'!AG46,IF($A$2=5,'[1]5'!AG46,IF($A$2=6,'[1]6'!AG46,IF($A$2=7,'[1]7'!AG46,"")))))))</f>
        <v/>
      </c>
      <c r="BV9" s="292" t="str">
        <f>IF($A$2=1,'[1]1'!AH46,IF($A$2=2,'[1]2'!AH46,IF($A$2=3,'[1]3'!AH46,IF($A$2=4,'[1]4'!AH46,IF($A$2=5,'[1]5'!AH46,IF($A$2=6,'[1]6'!AH46,IF($A$2=7,'[1]7'!AH46,"")))))))</f>
        <v/>
      </c>
      <c r="BW9" s="292" t="str">
        <f>IF($A$2=1,'[1]1'!AI46,IF($A$2=2,'[1]2'!AI46,IF($A$2=3,'[1]3'!AI46,IF($A$2=4,'[1]4'!AI46,IF($A$2=5,'[1]5'!AI46,IF($A$2=6,'[1]6'!AI46,IF($A$2=7,'[1]7'!AI46,"")))))))</f>
        <v/>
      </c>
      <c r="BX9" s="292" t="str">
        <f>IF($A$2=1,'[1]1'!AJ46,IF($A$2=2,'[1]2'!AJ46,IF($A$2=3,'[1]3'!AJ46,IF($A$2=4,'[1]4'!AJ46,IF($A$2=5,'[1]5'!AJ46,IF($A$2=6,'[1]6'!AJ46,IF($A$2=7,'[1]7'!AJ46,"")))))))</f>
        <v/>
      </c>
      <c r="BY9" s="292" t="str">
        <f>IF($A$2=1,'[1]1'!AK46,IF($A$2=2,'[1]2'!AK46,IF($A$2=3,'[1]3'!AK46,IF($A$2=4,'[1]4'!AK46,IF($A$2=5,'[1]5'!AK46,IF($A$2=6,'[1]6'!AK46,IF($A$2=7,'[1]7'!AK46,"")))))))</f>
        <v/>
      </c>
      <c r="BZ9" s="292" t="str">
        <f>IF($A$2=1,'[1]1'!AL46,IF($A$2=2,'[1]2'!AL46,IF($A$2=3,'[1]3'!AL46,IF($A$2=4,'[1]4'!AL46,IF($A$2=5,'[1]5'!AL46,IF($A$2=6,'[1]6'!AL46,IF($A$2=7,'[1]7'!AL46,"")))))))</f>
        <v/>
      </c>
      <c r="CA9" s="292" t="str">
        <f>IF($A$2=1,'[1]1'!AM46,IF($A$2=2,'[1]2'!AM46,IF($A$2=3,'[1]3'!AM46,IF($A$2=4,'[1]4'!AM46,IF($A$2=5,'[1]5'!AM46,IF($A$2=6,'[1]6'!AM46,IF($A$2=7,'[1]7'!AM46,"")))))))</f>
        <v/>
      </c>
    </row>
    <row r="10" spans="1:79" ht="16.5" thickBot="1" x14ac:dyDescent="0.3">
      <c r="A10" s="401"/>
      <c r="B10" s="402">
        <v>5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 t="s">
        <v>66</v>
      </c>
      <c r="AN10" s="294"/>
      <c r="AO10" s="311"/>
      <c r="AP10" s="312">
        <v>5</v>
      </c>
      <c r="AQ10" s="313" t="str">
        <f>IF($A$2=1,'[1]1'!C47,IF($A$2=2,'[1]2'!C47,IF($A$2=3,'[1]3'!C47,IF($A$2=4,'[1]4'!C47,IF($A$2=5,'[1]5'!C47,IF($A$2=6,'[1]6'!C47,IF($A$2=7,'[1]7'!C47,"")))))))</f>
        <v/>
      </c>
      <c r="AR10" s="313" t="str">
        <f>IF($A$2=1,'[1]1'!D47,IF($A$2=2,'[1]2'!D47,IF($A$2=3,'[1]3'!D47,IF($A$2=4,'[1]4'!D47,IF($A$2=5,'[1]5'!D47,IF($A$2=6,'[1]6'!D47,IF($A$2=7,'[1]7'!D47,"")))))))</f>
        <v/>
      </c>
      <c r="AS10" s="313" t="str">
        <f>IF($A$2=1,'[1]1'!E47,IF($A$2=2,'[1]2'!E47,IF($A$2=3,'[1]3'!E47,IF($A$2=4,'[1]4'!E47,IF($A$2=5,'[1]5'!E47,IF($A$2=6,'[1]6'!E47,IF($A$2=7,'[1]7'!E47,"")))))))</f>
        <v/>
      </c>
      <c r="AT10" s="313" t="str">
        <f>IF($A$2=1,'[1]1'!F47,IF($A$2=2,'[1]2'!F47,IF($A$2=3,'[1]3'!F47,IF($A$2=4,'[1]4'!F47,IF($A$2=5,'[1]5'!F47,IF($A$2=6,'[1]6'!F47,IF($A$2=7,'[1]7'!F47,"")))))))</f>
        <v/>
      </c>
      <c r="AU10" s="313" t="str">
        <f>IF($A$2=1,'[1]1'!G47,IF($A$2=2,'[1]2'!G47,IF($A$2=3,'[1]3'!G47,IF($A$2=4,'[1]4'!G47,IF($A$2=5,'[1]5'!G47,IF($A$2=6,'[1]6'!G47,IF($A$2=7,'[1]7'!G47,"")))))))</f>
        <v/>
      </c>
      <c r="AV10" s="313" t="str">
        <f>IF($A$2=1,'[1]1'!H47,IF($A$2=2,'[1]2'!H47,IF($A$2=3,'[1]3'!H47,IF($A$2=4,'[1]4'!H47,IF($A$2=5,'[1]5'!H47,IF($A$2=6,'[1]6'!H47,IF($A$2=7,'[1]7'!H47,"")))))))</f>
        <v/>
      </c>
      <c r="AW10" s="313" t="str">
        <f>IF($A$2=1,'[1]1'!I47,IF($A$2=2,'[1]2'!I47,IF($A$2=3,'[1]3'!I47,IF($A$2=4,'[1]4'!I47,IF($A$2=5,'[1]5'!I47,IF($A$2=6,'[1]6'!I47,IF($A$2=7,'[1]7'!I47,"")))))))</f>
        <v/>
      </c>
      <c r="AX10" s="313" t="str">
        <f>IF($A$2=1,'[1]1'!J47,IF($A$2=2,'[1]2'!J47,IF($A$2=3,'[1]3'!J47,IF($A$2=4,'[1]4'!J47,IF($A$2=5,'[1]5'!J47,IF($A$2=6,'[1]6'!J47,IF($A$2=7,'[1]7'!J47,"")))))))</f>
        <v/>
      </c>
      <c r="AY10" s="313" t="str">
        <f>IF($A$2=1,'[1]1'!K47,IF($A$2=2,'[1]2'!K47,IF($A$2=3,'[1]3'!K47,IF($A$2=4,'[1]4'!K47,IF($A$2=5,'[1]5'!K47,IF($A$2=6,'[1]6'!K47,IF($A$2=7,'[1]7'!K47,"")))))))</f>
        <v/>
      </c>
      <c r="AZ10" s="313" t="str">
        <f>IF($A$2=1,'[1]1'!L47,IF($A$2=2,'[1]2'!L47,IF($A$2=3,'[1]3'!L47,IF($A$2=4,'[1]4'!L47,IF($A$2=5,'[1]5'!L47,IF($A$2=6,'[1]6'!L47,IF($A$2=7,'[1]7'!L47,"")))))))</f>
        <v/>
      </c>
      <c r="BA10" s="313" t="str">
        <f>IF($A$2=1,'[1]1'!M47,IF($A$2=2,'[1]2'!M47,IF($A$2=3,'[1]3'!M47,IF($A$2=4,'[1]4'!M47,IF($A$2=5,'[1]5'!M47,IF($A$2=6,'[1]6'!M47,IF($A$2=7,'[1]7'!M47,"")))))))</f>
        <v/>
      </c>
      <c r="BB10" s="313" t="str">
        <f>IF($A$2=1,'[1]1'!N47,IF($A$2=2,'[1]2'!N47,IF($A$2=3,'[1]3'!N47,IF($A$2=4,'[1]4'!N47,IF($A$2=5,'[1]5'!N47,IF($A$2=6,'[1]6'!N47,IF($A$2=7,'[1]7'!N47,"")))))))</f>
        <v/>
      </c>
      <c r="BC10" s="313" t="str">
        <f>IF($A$2=1,'[1]1'!O47,IF($A$2=2,'[1]2'!O47,IF($A$2=3,'[1]3'!O47,IF($A$2=4,'[1]4'!O47,IF($A$2=5,'[1]5'!O47,IF($A$2=6,'[1]6'!O47,IF($A$2=7,'[1]7'!O47,"")))))))</f>
        <v/>
      </c>
      <c r="BD10" s="313" t="str">
        <f>IF($A$2=1,'[1]1'!P47,IF($A$2=2,'[1]2'!P47,IF($A$2=3,'[1]3'!P47,IF($A$2=4,'[1]4'!P47,IF($A$2=5,'[1]5'!P47,IF($A$2=6,'[1]6'!P47,IF($A$2=7,'[1]7'!P47,"")))))))</f>
        <v/>
      </c>
      <c r="BE10" s="313" t="str">
        <f>IF($A$2=1,'[1]1'!Q47,IF($A$2=2,'[1]2'!Q47,IF($A$2=3,'[1]3'!Q47,IF($A$2=4,'[1]4'!Q47,IF($A$2=5,'[1]5'!Q47,IF($A$2=6,'[1]6'!Q47,IF($A$2=7,'[1]7'!Q47,"")))))))</f>
        <v/>
      </c>
      <c r="BF10" s="313" t="str">
        <f>IF($A$2=1,'[1]1'!R47,IF($A$2=2,'[1]2'!R47,IF($A$2=3,'[1]3'!R47,IF($A$2=4,'[1]4'!R47,IF($A$2=5,'[1]5'!R47,IF($A$2=6,'[1]6'!R47,IF($A$2=7,'[1]7'!R47,"")))))))</f>
        <v/>
      </c>
      <c r="BG10" s="313" t="str">
        <f>IF($A$2=1,'[1]1'!S47,IF($A$2=2,'[1]2'!S47,IF($A$2=3,'[1]3'!S47,IF($A$2=4,'[1]4'!S47,IF($A$2=5,'[1]5'!S47,IF($A$2=6,'[1]6'!S47,IF($A$2=7,'[1]7'!S47,"")))))))</f>
        <v/>
      </c>
      <c r="BH10" s="313" t="str">
        <f>IF($A$2=1,'[1]1'!T47,IF($A$2=2,'[1]2'!T47,IF($A$2=3,'[1]3'!T47,IF($A$2=4,'[1]4'!T47,IF($A$2=5,'[1]5'!T47,IF($A$2=6,'[1]6'!T47,IF($A$2=7,'[1]7'!T47,"")))))))</f>
        <v/>
      </c>
      <c r="BI10" s="313" t="str">
        <f>IF($A$2=1,'[1]1'!U47,IF($A$2=2,'[1]2'!U47,IF($A$2=3,'[1]3'!U47,IF($A$2=4,'[1]4'!U47,IF($A$2=5,'[1]5'!U47,IF($A$2=6,'[1]6'!U47,IF($A$2=7,'[1]7'!U47,"")))))))</f>
        <v/>
      </c>
      <c r="BJ10" s="313" t="str">
        <f>IF($A$2=1,'[1]1'!V47,IF($A$2=2,'[1]2'!V47,IF($A$2=3,'[1]3'!V47,IF($A$2=4,'[1]4'!V47,IF($A$2=5,'[1]5'!V47,IF($A$2=6,'[1]6'!V47,IF($A$2=7,'[1]7'!V47,"")))))))</f>
        <v/>
      </c>
      <c r="BK10" s="313" t="str">
        <f>IF($A$2=1,'[1]1'!W47,IF($A$2=2,'[1]2'!W47,IF($A$2=3,'[1]3'!W47,IF($A$2=4,'[1]4'!W47,IF($A$2=5,'[1]5'!W47,IF($A$2=6,'[1]6'!W47,IF($A$2=7,'[1]7'!W47,"")))))))</f>
        <v/>
      </c>
      <c r="BL10" s="313" t="str">
        <f>IF($A$2=1,'[1]1'!X47,IF($A$2=2,'[1]2'!X47,IF($A$2=3,'[1]3'!X47,IF($A$2=4,'[1]4'!X47,IF($A$2=5,'[1]5'!X47,IF($A$2=6,'[1]6'!X47,IF($A$2=7,'[1]7'!X47,"")))))))</f>
        <v/>
      </c>
      <c r="BM10" s="313" t="str">
        <f>IF($A$2=1,'[1]1'!Y47,IF($A$2=2,'[1]2'!Y47,IF($A$2=3,'[1]3'!Y47,IF($A$2=4,'[1]4'!Y47,IF($A$2=5,'[1]5'!Y47,IF($A$2=6,'[1]6'!Y47,IF($A$2=7,'[1]7'!Y47,"")))))))</f>
        <v/>
      </c>
      <c r="BN10" s="313" t="str">
        <f>IF($A$2=1,'[1]1'!Z47,IF($A$2=2,'[1]2'!Z47,IF($A$2=3,'[1]3'!Z47,IF($A$2=4,'[1]4'!Z47,IF($A$2=5,'[1]5'!Z47,IF($A$2=6,'[1]6'!Z47,IF($A$2=7,'[1]7'!Z47,"")))))))</f>
        <v/>
      </c>
      <c r="BO10" s="313" t="str">
        <f>IF($A$2=1,'[1]1'!AA47,IF($A$2=2,'[1]2'!AA47,IF($A$2=3,'[1]3'!AA47,IF($A$2=4,'[1]4'!AA47,IF($A$2=5,'[1]5'!AA47,IF($A$2=6,'[1]6'!AA47,IF($A$2=7,'[1]7'!AA47,"")))))))</f>
        <v/>
      </c>
      <c r="BP10" s="313" t="str">
        <f>IF($A$2=1,'[1]1'!AB47,IF($A$2=2,'[1]2'!AB47,IF($A$2=3,'[1]3'!AB47,IF($A$2=4,'[1]4'!AB47,IF($A$2=5,'[1]5'!AB47,IF($A$2=6,'[1]6'!AB47,IF($A$2=7,'[1]7'!AB47,"")))))))</f>
        <v/>
      </c>
      <c r="BQ10" s="313" t="str">
        <f>IF($A$2=1,'[1]1'!AC47,IF($A$2=2,'[1]2'!AC47,IF($A$2=3,'[1]3'!AC47,IF($A$2=4,'[1]4'!AC47,IF($A$2=5,'[1]5'!AC47,IF($A$2=6,'[1]6'!AC47,IF($A$2=7,'[1]7'!AC47,"")))))))</f>
        <v/>
      </c>
      <c r="BR10" s="313" t="str">
        <f>IF($A$2=1,'[1]1'!AD47,IF($A$2=2,'[1]2'!AD47,IF($A$2=3,'[1]3'!AD47,IF($A$2=4,'[1]4'!AD47,IF($A$2=5,'[1]5'!AD47,IF($A$2=6,'[1]6'!AD47,IF($A$2=7,'[1]7'!AD47,"")))))))</f>
        <v/>
      </c>
      <c r="BS10" s="313" t="str">
        <f>IF($A$2=1,'[1]1'!AE47,IF($A$2=2,'[1]2'!AE47,IF($A$2=3,'[1]3'!AE47,IF($A$2=4,'[1]4'!AE47,IF($A$2=5,'[1]5'!AE47,IF($A$2=6,'[1]6'!AE47,IF($A$2=7,'[1]7'!AE47,"")))))))</f>
        <v/>
      </c>
      <c r="BT10" s="313" t="str">
        <f>IF($A$2=1,'[1]1'!AF47,IF($A$2=2,'[1]2'!AF47,IF($A$2=3,'[1]3'!AF47,IF($A$2=4,'[1]4'!AF47,IF($A$2=5,'[1]5'!AF47,IF($A$2=6,'[1]6'!AF47,IF($A$2=7,'[1]7'!AF47,"")))))))</f>
        <v/>
      </c>
      <c r="BU10" s="313" t="str">
        <f>IF($A$2=1,'[1]1'!AG47,IF($A$2=2,'[1]2'!AG47,IF($A$2=3,'[1]3'!AG47,IF($A$2=4,'[1]4'!AG47,IF($A$2=5,'[1]5'!AG47,IF($A$2=6,'[1]6'!AG47,IF($A$2=7,'[1]7'!AG47,"")))))))</f>
        <v/>
      </c>
      <c r="BV10" s="313" t="str">
        <f>IF($A$2=1,'[1]1'!AH47,IF($A$2=2,'[1]2'!AH47,IF($A$2=3,'[1]3'!AH47,IF($A$2=4,'[1]4'!AH47,IF($A$2=5,'[1]5'!AH47,IF($A$2=6,'[1]6'!AH47,IF($A$2=7,'[1]7'!AH47,"")))))))</f>
        <v/>
      </c>
      <c r="BW10" s="313" t="str">
        <f>IF($A$2=1,'[1]1'!AI47,IF($A$2=2,'[1]2'!AI47,IF($A$2=3,'[1]3'!AI47,IF($A$2=4,'[1]4'!AI47,IF($A$2=5,'[1]5'!AI47,IF($A$2=6,'[1]6'!AI47,IF($A$2=7,'[1]7'!AI47,"")))))))</f>
        <v/>
      </c>
      <c r="BX10" s="313" t="str">
        <f>IF($A$2=1,'[1]1'!AJ47,IF($A$2=2,'[1]2'!AJ47,IF($A$2=3,'[1]3'!AJ47,IF($A$2=4,'[1]4'!AJ47,IF($A$2=5,'[1]5'!AJ47,IF($A$2=6,'[1]6'!AJ47,IF($A$2=7,'[1]7'!AJ47,"")))))))</f>
        <v/>
      </c>
      <c r="BY10" s="313" t="str">
        <f>IF($A$2=1,'[1]1'!AK47,IF($A$2=2,'[1]2'!AK47,IF($A$2=3,'[1]3'!AK47,IF($A$2=4,'[1]4'!AK47,IF($A$2=5,'[1]5'!AK47,IF($A$2=6,'[1]6'!AK47,IF($A$2=7,'[1]7'!AK47,"")))))))</f>
        <v/>
      </c>
      <c r="BZ10" s="313" t="str">
        <f>IF($A$2=1,'[1]1'!AL47,IF($A$2=2,'[1]2'!AL47,IF($A$2=3,'[1]3'!AL47,IF($A$2=4,'[1]4'!AL47,IF($A$2=5,'[1]5'!AL47,IF($A$2=6,'[1]6'!AL47,IF($A$2=7,'[1]7'!AL47,"")))))))</f>
        <v/>
      </c>
      <c r="CA10" s="313" t="str">
        <f>IF($A$2=1,'[1]1'!AM47,IF($A$2=2,'[1]2'!AM47,IF($A$2=3,'[1]3'!AM47,IF($A$2=4,'[1]4'!AM47,IF($A$2=5,'[1]5'!AM47,IF($A$2=6,'[1]6'!AM47,IF($A$2=7,'[1]7'!AM47,"")))))))</f>
        <v/>
      </c>
    </row>
    <row r="11" spans="1:79" s="400" customFormat="1" ht="16.5" thickTop="1" x14ac:dyDescent="0.2">
      <c r="A11" s="394" t="s">
        <v>13</v>
      </c>
      <c r="B11" s="395" t="s">
        <v>233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7" t="s">
        <v>66</v>
      </c>
      <c r="AN11" s="404"/>
      <c r="AO11" s="295" t="s">
        <v>13</v>
      </c>
      <c r="AP11" s="296">
        <v>1</v>
      </c>
      <c r="AQ11" s="405" t="str">
        <f>IF($A$2=1,'[1]1'!C48,IF($A$2=2,'[1]2'!C48,IF($A$2=3,'[1]3'!C48,IF($A$2=4,'[1]4'!C48,IF($A$2=5,'[1]5'!C48,IF($A$2=6,'[1]6'!C48,IF($A$2=7,'[1]7'!C48,"")))))))</f>
        <v/>
      </c>
      <c r="AR11" s="405" t="str">
        <f>IF($A$2=1,'[1]1'!D48,IF($A$2=2,'[1]2'!D48,IF($A$2=3,'[1]3'!D48,IF($A$2=4,'[1]4'!D48,IF($A$2=5,'[1]5'!D48,IF($A$2=6,'[1]6'!D48,IF($A$2=7,'[1]7'!D48,"")))))))</f>
        <v/>
      </c>
      <c r="AS11" s="405" t="str">
        <f>IF($A$2=1,'[1]1'!E48,IF($A$2=2,'[1]2'!E48,IF($A$2=3,'[1]3'!E48,IF($A$2=4,'[1]4'!E48,IF($A$2=5,'[1]5'!E48,IF($A$2=6,'[1]6'!E48,IF($A$2=7,'[1]7'!E48,"")))))))</f>
        <v/>
      </c>
      <c r="AT11" s="405" t="str">
        <f>IF($A$2=1,'[1]1'!F48,IF($A$2=2,'[1]2'!F48,IF($A$2=3,'[1]3'!F48,IF($A$2=4,'[1]4'!F48,IF($A$2=5,'[1]5'!F48,IF($A$2=6,'[1]6'!F48,IF($A$2=7,'[1]7'!F48,"")))))))</f>
        <v/>
      </c>
      <c r="AU11" s="405" t="str">
        <f>IF($A$2=1,'[1]1'!G48,IF($A$2=2,'[1]2'!G48,IF($A$2=3,'[1]3'!G48,IF($A$2=4,'[1]4'!G48,IF($A$2=5,'[1]5'!G48,IF($A$2=6,'[1]6'!G48,IF($A$2=7,'[1]7'!G48,"")))))))</f>
        <v/>
      </c>
      <c r="AV11" s="405" t="str">
        <f>IF($A$2=1,'[1]1'!H48,IF($A$2=2,'[1]2'!H48,IF($A$2=3,'[1]3'!H48,IF($A$2=4,'[1]4'!H48,IF($A$2=5,'[1]5'!H48,IF($A$2=6,'[1]6'!H48,IF($A$2=7,'[1]7'!H48,"")))))))</f>
        <v/>
      </c>
      <c r="AW11" s="405" t="str">
        <f>IF($A$2=1,'[1]1'!I48,IF($A$2=2,'[1]2'!I48,IF($A$2=3,'[1]3'!I48,IF($A$2=4,'[1]4'!I48,IF($A$2=5,'[1]5'!I48,IF($A$2=6,'[1]6'!I48,IF($A$2=7,'[1]7'!I48,"")))))))</f>
        <v/>
      </c>
      <c r="AX11" s="405" t="str">
        <f>IF($A$2=1,'[1]1'!J48,IF($A$2=2,'[1]2'!J48,IF($A$2=3,'[1]3'!J48,IF($A$2=4,'[1]4'!J48,IF($A$2=5,'[1]5'!J48,IF($A$2=6,'[1]6'!J48,IF($A$2=7,'[1]7'!J48,"")))))))</f>
        <v/>
      </c>
      <c r="AY11" s="406" t="str">
        <f>IF($A$2=1,'[1]1'!K48,IF($A$2=2,'[1]2'!K48,IF($A$2=3,'[1]3'!K48,IF($A$2=4,'[1]4'!K48,IF($A$2=5,'[1]5'!K48,IF($A$2=6,'[1]6'!K48,IF($A$2=7,'[1]7'!K48,"")))))))</f>
        <v/>
      </c>
      <c r="AZ11" s="406" t="str">
        <f>IF($A$2=1,'[1]1'!L48,IF($A$2=2,'[1]2'!L48,IF($A$2=3,'[1]3'!L48,IF($A$2=4,'[1]4'!L48,IF($A$2=5,'[1]5'!L48,IF($A$2=6,'[1]6'!L48,IF($A$2=7,'[1]7'!L48,"")))))))</f>
        <v/>
      </c>
      <c r="BA11" s="406" t="str">
        <f>IF($A$2=1,'[1]1'!M48,IF($A$2=2,'[1]2'!M48,IF($A$2=3,'[1]3'!M48,IF($A$2=4,'[1]4'!M48,IF($A$2=5,'[1]5'!M48,IF($A$2=6,'[1]6'!M48,IF($A$2=7,'[1]7'!M48,"")))))))</f>
        <v/>
      </c>
      <c r="BB11" s="407" t="str">
        <f>IF($A$2=1,'[1]1'!N48,IF($A$2=2,'[1]2'!N48,IF($A$2=3,'[1]3'!N48,IF($A$2=4,'[1]4'!N48,IF($A$2=5,'[1]5'!N48,IF($A$2=6,'[1]6'!N48,IF($A$2=7,'[1]7'!N48,"")))))))</f>
        <v/>
      </c>
      <c r="BC11" s="405" t="str">
        <f>IF($A$2=1,'[1]1'!O48,IF($A$2=2,'[1]2'!O48,IF($A$2=3,'[1]3'!O48,IF($A$2=4,'[1]4'!O48,IF($A$2=5,'[1]5'!O48,IF($A$2=6,'[1]6'!O48,IF($A$2=7,'[1]7'!O48,"")))))))</f>
        <v/>
      </c>
      <c r="BD11" s="405" t="str">
        <f>IF($A$2=1,'[1]1'!P48,IF($A$2=2,'[1]2'!P48,IF($A$2=3,'[1]3'!P48,IF($A$2=4,'[1]4'!P48,IF($A$2=5,'[1]5'!P48,IF($A$2=6,'[1]6'!P48,IF($A$2=7,'[1]7'!P48,"")))))))</f>
        <v/>
      </c>
      <c r="BE11" s="405" t="str">
        <f>IF($A$2=1,'[1]1'!Q48,IF($A$2=2,'[1]2'!Q48,IF($A$2=3,'[1]3'!Q48,IF($A$2=4,'[1]4'!Q48,IF($A$2=5,'[1]5'!Q48,IF($A$2=6,'[1]6'!Q48,IF($A$2=7,'[1]7'!Q48,"")))))))</f>
        <v/>
      </c>
      <c r="BF11" s="405" t="str">
        <f>IF($A$2=1,'[1]1'!R48,IF($A$2=2,'[1]2'!R48,IF($A$2=3,'[1]3'!R48,IF($A$2=4,'[1]4'!R48,IF($A$2=5,'[1]5'!R48,IF($A$2=6,'[1]6'!R48,IF($A$2=7,'[1]7'!R48,"")))))))</f>
        <v/>
      </c>
      <c r="BG11" s="405" t="str">
        <f>IF($A$2=1,'[1]1'!S48,IF($A$2=2,'[1]2'!S48,IF($A$2=3,'[1]3'!S48,IF($A$2=4,'[1]4'!S48,IF($A$2=5,'[1]5'!S48,IF($A$2=6,'[1]6'!S48,IF($A$2=7,'[1]7'!S48,"")))))))</f>
        <v/>
      </c>
      <c r="BH11" s="405" t="str">
        <f>IF($A$2=1,'[1]1'!T48,IF($A$2=2,'[1]2'!T48,IF($A$2=3,'[1]3'!T48,IF($A$2=4,'[1]4'!T48,IF($A$2=5,'[1]5'!T48,IF($A$2=6,'[1]6'!T48,IF($A$2=7,'[1]7'!T48,"")))))))</f>
        <v/>
      </c>
      <c r="BI11" s="405" t="str">
        <f>IF($A$2=1,'[1]1'!U48,IF($A$2=2,'[1]2'!U48,IF($A$2=3,'[1]3'!U48,IF($A$2=4,'[1]4'!U48,IF($A$2=5,'[1]5'!U48,IF($A$2=6,'[1]6'!U48,IF($A$2=7,'[1]7'!U48,"")))))))</f>
        <v/>
      </c>
      <c r="BJ11" s="405" t="str">
        <f>IF($A$2=1,'[1]1'!V48,IF($A$2=2,'[1]2'!V48,IF($A$2=3,'[1]3'!V48,IF($A$2=4,'[1]4'!V48,IF($A$2=5,'[1]5'!V48,IF($A$2=6,'[1]6'!V48,IF($A$2=7,'[1]7'!V48,"")))))))</f>
        <v/>
      </c>
      <c r="BK11" s="405" t="str">
        <f>IF($A$2=1,'[1]1'!W48,IF($A$2=2,'[1]2'!W48,IF($A$2=3,'[1]3'!W48,IF($A$2=4,'[1]4'!W48,IF($A$2=5,'[1]5'!W48,IF($A$2=6,'[1]6'!W48,IF($A$2=7,'[1]7'!W48,"")))))))</f>
        <v/>
      </c>
      <c r="BL11" s="405" t="str">
        <f>IF($A$2=1,'[1]1'!X48,IF($A$2=2,'[1]2'!X48,IF($A$2=3,'[1]3'!X48,IF($A$2=4,'[1]4'!X48,IF($A$2=5,'[1]5'!X48,IF($A$2=6,'[1]6'!X48,IF($A$2=7,'[1]7'!X48,"")))))))</f>
        <v/>
      </c>
      <c r="BM11" s="405" t="str">
        <f>IF($A$2=1,'[1]1'!Y48,IF($A$2=2,'[1]2'!Y48,IF($A$2=3,'[1]3'!Y48,IF($A$2=4,'[1]4'!Y48,IF($A$2=5,'[1]5'!Y48,IF($A$2=6,'[1]6'!Y48,IF($A$2=7,'[1]7'!Y48,"")))))))</f>
        <v/>
      </c>
      <c r="BN11" s="405" t="str">
        <f>IF($A$2=1,'[1]1'!Z48,IF($A$2=2,'[1]2'!Z48,IF($A$2=3,'[1]3'!Z48,IF($A$2=4,'[1]4'!Z48,IF($A$2=5,'[1]5'!Z48,IF($A$2=6,'[1]6'!Z48,IF($A$2=7,'[1]7'!Z48,"")))))))</f>
        <v/>
      </c>
      <c r="BO11" s="405" t="str">
        <f>IF($A$2=1,'[1]1'!AA48,IF($A$2=2,'[1]2'!AA48,IF($A$2=3,'[1]3'!AA48,IF($A$2=4,'[1]4'!AA48,IF($A$2=5,'[1]5'!AA48,IF($A$2=6,'[1]6'!AA48,IF($A$2=7,'[1]7'!AA48,"")))))))</f>
        <v/>
      </c>
      <c r="BP11" s="405" t="str">
        <f>IF($A$2=1,'[1]1'!AB48,IF($A$2=2,'[1]2'!AB48,IF($A$2=3,'[1]3'!AB48,IF($A$2=4,'[1]4'!AB48,IF($A$2=5,'[1]5'!AB48,IF($A$2=6,'[1]6'!AB48,IF($A$2=7,'[1]7'!AB48,"")))))))</f>
        <v/>
      </c>
      <c r="BQ11" s="405" t="str">
        <f>IF($A$2=1,'[1]1'!AC48,IF($A$2=2,'[1]2'!AC48,IF($A$2=3,'[1]3'!AC48,IF($A$2=4,'[1]4'!AC48,IF($A$2=5,'[1]5'!AC48,IF($A$2=6,'[1]6'!AC48,IF($A$2=7,'[1]7'!AC48,"")))))))</f>
        <v/>
      </c>
      <c r="BR11" s="405" t="str">
        <f>IF($A$2=1,'[1]1'!AD48,IF($A$2=2,'[1]2'!AD48,IF($A$2=3,'[1]3'!AD48,IF($A$2=4,'[1]4'!AD48,IF($A$2=5,'[1]5'!AD48,IF($A$2=6,'[1]6'!AD48,IF($A$2=7,'[1]7'!AD48,"")))))))</f>
        <v/>
      </c>
      <c r="BS11" s="405" t="str">
        <f>IF($A$2=1,'[1]1'!AE48,IF($A$2=2,'[1]2'!AE48,IF($A$2=3,'[1]3'!AE48,IF($A$2=4,'[1]4'!AE48,IF($A$2=5,'[1]5'!AE48,IF($A$2=6,'[1]6'!AE48,IF($A$2=7,'[1]7'!AE48,"")))))))</f>
        <v/>
      </c>
      <c r="BT11" s="405" t="str">
        <f>IF($A$2=1,'[1]1'!AF48,IF($A$2=2,'[1]2'!AF48,IF($A$2=3,'[1]3'!AF48,IF($A$2=4,'[1]4'!AF48,IF($A$2=5,'[1]5'!AF48,IF($A$2=6,'[1]6'!AF48,IF($A$2=7,'[1]7'!AF48,"")))))))</f>
        <v/>
      </c>
      <c r="BU11" s="405" t="str">
        <f>IF($A$2=1,'[1]1'!AG48,IF($A$2=2,'[1]2'!AG48,IF($A$2=3,'[1]3'!AG48,IF($A$2=4,'[1]4'!AG48,IF($A$2=5,'[1]5'!AG48,IF($A$2=6,'[1]6'!AG48,IF($A$2=7,'[1]7'!AG48,"")))))))</f>
        <v/>
      </c>
      <c r="BV11" s="405" t="str">
        <f>IF($A$2=1,'[1]1'!AH48,IF($A$2=2,'[1]2'!AH48,IF($A$2=3,'[1]3'!AH48,IF($A$2=4,'[1]4'!AH48,IF($A$2=5,'[1]5'!AH48,IF($A$2=6,'[1]6'!AH48,IF($A$2=7,'[1]7'!AH48,"")))))))</f>
        <v/>
      </c>
      <c r="BW11" s="405" t="str">
        <f>IF($A$2=1,'[1]1'!AI48,IF($A$2=2,'[1]2'!AI48,IF($A$2=3,'[1]3'!AI48,IF($A$2=4,'[1]4'!AI48,IF($A$2=5,'[1]5'!AI48,IF($A$2=6,'[1]6'!AI48,IF($A$2=7,'[1]7'!AI48,"")))))))</f>
        <v/>
      </c>
      <c r="BX11" s="405" t="str">
        <f>IF($A$2=1,'[1]1'!AJ48,IF($A$2=2,'[1]2'!AJ48,IF($A$2=3,'[1]3'!AJ48,IF($A$2=4,'[1]4'!AJ48,IF($A$2=5,'[1]5'!AJ48,IF($A$2=6,'[1]6'!AJ48,IF($A$2=7,'[1]7'!AJ48,"")))))))</f>
        <v/>
      </c>
      <c r="BY11" s="405" t="str">
        <f>IF($A$2=1,'[1]1'!AK48,IF($A$2=2,'[1]2'!AK48,IF($A$2=3,'[1]3'!AK48,IF($A$2=4,'[1]4'!AK48,IF($A$2=5,'[1]5'!AK48,IF($A$2=6,'[1]6'!AK48,IF($A$2=7,'[1]7'!AK48,"")))))))</f>
        <v/>
      </c>
      <c r="BZ11" s="405" t="str">
        <f>IF($A$2=1,'[1]1'!AL48,IF($A$2=2,'[1]2'!AL48,IF($A$2=3,'[1]3'!AL48,IF($A$2=4,'[1]4'!AL48,IF($A$2=5,'[1]5'!AL48,IF($A$2=6,'[1]6'!AL48,IF($A$2=7,'[1]7'!AL48,"")))))))</f>
        <v/>
      </c>
      <c r="CA11" s="405" t="str">
        <f>IF($A$2=1,'[1]1'!AM48,IF($A$2=2,'[1]2'!AM48,IF($A$2=3,'[1]3'!AM48,IF($A$2=4,'[1]4'!AM48,IF($A$2=5,'[1]5'!AM48,IF($A$2=6,'[1]6'!AM48,IF($A$2=7,'[1]7'!AM48,"")))))))</f>
        <v/>
      </c>
    </row>
    <row r="12" spans="1:79" ht="15.75" x14ac:dyDescent="0.25">
      <c r="A12" s="297"/>
      <c r="B12" s="298">
        <v>2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 t="s">
        <v>66</v>
      </c>
      <c r="AN12" s="294"/>
      <c r="AO12" s="303"/>
      <c r="AP12" s="298">
        <v>2</v>
      </c>
      <c r="AQ12" s="292" t="str">
        <f>IF($A$2=1,'[1]1'!C49,IF($A$2=2,'[1]2'!C49,IF($A$2=3,'[1]3'!C49,IF($A$2=4,'[1]4'!C49,IF($A$2=5,'[1]5'!C49,IF($A$2=6,'[1]6'!C49,IF($A$2=7,'[1]7'!C49,"")))))))</f>
        <v/>
      </c>
      <c r="AR12" s="292" t="str">
        <f>IF($A$2=1,'[1]1'!D49,IF($A$2=2,'[1]2'!D49,IF($A$2=3,'[1]3'!D49,IF($A$2=4,'[1]4'!D49,IF($A$2=5,'[1]5'!D49,IF($A$2=6,'[1]6'!D49,IF($A$2=7,'[1]7'!D49,"")))))))</f>
        <v/>
      </c>
      <c r="AS12" s="292" t="str">
        <f>IF($A$2=1,'[1]1'!E49,IF($A$2=2,'[1]2'!E49,IF($A$2=3,'[1]3'!E49,IF($A$2=4,'[1]4'!E49,IF($A$2=5,'[1]5'!E49,IF($A$2=6,'[1]6'!E49,IF($A$2=7,'[1]7'!E49,"")))))))</f>
        <v/>
      </c>
      <c r="AT12" s="292" t="str">
        <f>IF($A$2=1,'[1]1'!F49,IF($A$2=2,'[1]2'!F49,IF($A$2=3,'[1]3'!F49,IF($A$2=4,'[1]4'!F49,IF($A$2=5,'[1]5'!F49,IF($A$2=6,'[1]6'!F49,IF($A$2=7,'[1]7'!F49,"")))))))</f>
        <v/>
      </c>
      <c r="AU12" s="292" t="str">
        <f>IF($A$2=1,'[1]1'!G49,IF($A$2=2,'[1]2'!G49,IF($A$2=3,'[1]3'!G49,IF($A$2=4,'[1]4'!G49,IF($A$2=5,'[1]5'!G49,IF($A$2=6,'[1]6'!G49,IF($A$2=7,'[1]7'!G49,"")))))))</f>
        <v/>
      </c>
      <c r="AV12" s="292" t="str">
        <f>IF($A$2=1,'[1]1'!H49,IF($A$2=2,'[1]2'!H49,IF($A$2=3,'[1]3'!H49,IF($A$2=4,'[1]4'!H49,IF($A$2=5,'[1]5'!H49,IF($A$2=6,'[1]6'!H49,IF($A$2=7,'[1]7'!H49,"")))))))</f>
        <v/>
      </c>
      <c r="AW12" s="292" t="str">
        <f>IF($A$2=1,'[1]1'!I49,IF($A$2=2,'[1]2'!I49,IF($A$2=3,'[1]3'!I49,IF($A$2=4,'[1]4'!I49,IF($A$2=5,'[1]5'!I49,IF($A$2=6,'[1]6'!I49,IF($A$2=7,'[1]7'!I49,"")))))))</f>
        <v/>
      </c>
      <c r="AX12" s="292" t="str">
        <f>IF($A$2=1,'[1]1'!J49,IF($A$2=2,'[1]2'!J49,IF($A$2=3,'[1]3'!J49,IF($A$2=4,'[1]4'!J49,IF($A$2=5,'[1]5'!J49,IF($A$2=6,'[1]6'!J49,IF($A$2=7,'[1]7'!J49,"")))))))</f>
        <v/>
      </c>
      <c r="AY12" s="408" t="str">
        <f>IF($A$2=1,'[1]1'!K49,IF($A$2=2,'[1]2'!K49,IF($A$2=3,'[1]3'!K49,IF($A$2=4,'[1]4'!K49,IF($A$2=5,'[1]5'!K49,IF($A$2=6,'[1]6'!K49,IF($A$2=7,'[1]7'!K49,"")))))))</f>
        <v/>
      </c>
      <c r="AZ12" s="408" t="str">
        <f>IF($A$2=1,'[1]1'!L49,IF($A$2=2,'[1]2'!L49,IF($A$2=3,'[1]3'!L49,IF($A$2=4,'[1]4'!L49,IF($A$2=5,'[1]5'!L49,IF($A$2=6,'[1]6'!L49,IF($A$2=7,'[1]7'!L49,"")))))))</f>
        <v/>
      </c>
      <c r="BA12" s="408" t="str">
        <f>IF($A$2=1,'[1]1'!M49,IF($A$2=2,'[1]2'!M49,IF($A$2=3,'[1]3'!M49,IF($A$2=4,'[1]4'!M49,IF($A$2=5,'[1]5'!M49,IF($A$2=6,'[1]6'!M49,IF($A$2=7,'[1]7'!M49,"")))))))</f>
        <v/>
      </c>
      <c r="BB12" s="409" t="str">
        <f>IF($A$2=1,'[1]1'!N49,IF($A$2=2,'[1]2'!N49,IF($A$2=3,'[1]3'!N49,IF($A$2=4,'[1]4'!N49,IF($A$2=5,'[1]5'!N49,IF($A$2=6,'[1]6'!N49,IF($A$2=7,'[1]7'!N49,"")))))))</f>
        <v/>
      </c>
      <c r="BC12" s="292" t="str">
        <f>IF($A$2=1,'[1]1'!O49,IF($A$2=2,'[1]2'!O49,IF($A$2=3,'[1]3'!O49,IF($A$2=4,'[1]4'!O49,IF($A$2=5,'[1]5'!O49,IF($A$2=6,'[1]6'!O49,IF($A$2=7,'[1]7'!O49,"")))))))</f>
        <v/>
      </c>
      <c r="BD12" s="292" t="str">
        <f>IF($A$2=1,'[1]1'!P49,IF($A$2=2,'[1]2'!P49,IF($A$2=3,'[1]3'!P49,IF($A$2=4,'[1]4'!P49,IF($A$2=5,'[1]5'!P49,IF($A$2=6,'[1]6'!P49,IF($A$2=7,'[1]7'!P49,"")))))))</f>
        <v/>
      </c>
      <c r="BE12" s="292" t="str">
        <f>IF($A$2=1,'[1]1'!Q49,IF($A$2=2,'[1]2'!Q49,IF($A$2=3,'[1]3'!Q49,IF($A$2=4,'[1]4'!Q49,IF($A$2=5,'[1]5'!Q49,IF($A$2=6,'[1]6'!Q49,IF($A$2=7,'[1]7'!Q49,"")))))))</f>
        <v/>
      </c>
      <c r="BF12" s="292" t="str">
        <f>IF($A$2=1,'[1]1'!R49,IF($A$2=2,'[1]2'!R49,IF($A$2=3,'[1]3'!R49,IF($A$2=4,'[1]4'!R49,IF($A$2=5,'[1]5'!R49,IF($A$2=6,'[1]6'!R49,IF($A$2=7,'[1]7'!R49,"")))))))</f>
        <v/>
      </c>
      <c r="BG12" s="292" t="str">
        <f>IF($A$2=1,'[1]1'!S49,IF($A$2=2,'[1]2'!S49,IF($A$2=3,'[1]3'!S49,IF($A$2=4,'[1]4'!S49,IF($A$2=5,'[1]5'!S49,IF($A$2=6,'[1]6'!S49,IF($A$2=7,'[1]7'!S49,"")))))))</f>
        <v/>
      </c>
      <c r="BH12" s="292" t="str">
        <f>IF($A$2=1,'[1]1'!T49,IF($A$2=2,'[1]2'!T49,IF($A$2=3,'[1]3'!T49,IF($A$2=4,'[1]4'!T49,IF($A$2=5,'[1]5'!T49,IF($A$2=6,'[1]6'!T49,IF($A$2=7,'[1]7'!T49,"")))))))</f>
        <v/>
      </c>
      <c r="BI12" s="292" t="str">
        <f>IF($A$2=1,'[1]1'!U49,IF($A$2=2,'[1]2'!U49,IF($A$2=3,'[1]3'!U49,IF($A$2=4,'[1]4'!U49,IF($A$2=5,'[1]5'!U49,IF($A$2=6,'[1]6'!U49,IF($A$2=7,'[1]7'!U49,"")))))))</f>
        <v/>
      </c>
      <c r="BJ12" s="292" t="str">
        <f>IF($A$2=1,'[1]1'!V49,IF($A$2=2,'[1]2'!V49,IF($A$2=3,'[1]3'!V49,IF($A$2=4,'[1]4'!V49,IF($A$2=5,'[1]5'!V49,IF($A$2=6,'[1]6'!V49,IF($A$2=7,'[1]7'!V49,"")))))))</f>
        <v/>
      </c>
      <c r="BK12" s="408" t="str">
        <f>IF($A$2=1,'[1]1'!W49,IF($A$2=2,'[1]2'!W49,IF($A$2=3,'[1]3'!W49,IF($A$2=4,'[1]4'!W49,IF($A$2=5,'[1]5'!W49,IF($A$2=6,'[1]6'!W49,IF($A$2=7,'[1]7'!W49,"")))))))</f>
        <v/>
      </c>
      <c r="BL12" s="408" t="str">
        <f>IF($A$2=1,'[1]1'!X49,IF($A$2=2,'[1]2'!X49,IF($A$2=3,'[1]3'!X49,IF($A$2=4,'[1]4'!X49,IF($A$2=5,'[1]5'!X49,IF($A$2=6,'[1]6'!X49,IF($A$2=7,'[1]7'!X49,"")))))))</f>
        <v/>
      </c>
      <c r="BM12" s="408" t="str">
        <f>IF($A$2=1,'[1]1'!Y49,IF($A$2=2,'[1]2'!Y49,IF($A$2=3,'[1]3'!Y49,IF($A$2=4,'[1]4'!Y49,IF($A$2=5,'[1]5'!Y49,IF($A$2=6,'[1]6'!Y49,IF($A$2=7,'[1]7'!Y49,"")))))))</f>
        <v/>
      </c>
      <c r="BN12" s="408" t="str">
        <f>IF($A$2=1,'[1]1'!Z49,IF($A$2=2,'[1]2'!Z49,IF($A$2=3,'[1]3'!Z49,IF($A$2=4,'[1]4'!Z49,IF($A$2=5,'[1]5'!Z49,IF($A$2=6,'[1]6'!Z49,IF($A$2=7,'[1]7'!Z49,"")))))))</f>
        <v/>
      </c>
      <c r="BO12" s="408" t="str">
        <f>IF($A$2=1,'[1]1'!AA49,IF($A$2=2,'[1]2'!AA49,IF($A$2=3,'[1]3'!AA49,IF($A$2=4,'[1]4'!AA49,IF($A$2=5,'[1]5'!AA49,IF($A$2=6,'[1]6'!AA49,IF($A$2=7,'[1]7'!AA49,"")))))))</f>
        <v/>
      </c>
      <c r="BP12" s="408" t="str">
        <f>IF($A$2=1,'[1]1'!AB49,IF($A$2=2,'[1]2'!AB49,IF($A$2=3,'[1]3'!AB49,IF($A$2=4,'[1]4'!AB49,IF($A$2=5,'[1]5'!AB49,IF($A$2=6,'[1]6'!AB49,IF($A$2=7,'[1]7'!AB49,"")))))))</f>
        <v/>
      </c>
      <c r="BQ12" s="408" t="str">
        <f>IF($A$2=1,'[1]1'!AC49,IF($A$2=2,'[1]2'!AC49,IF($A$2=3,'[1]3'!AC49,IF($A$2=4,'[1]4'!AC49,IF($A$2=5,'[1]5'!AC49,IF($A$2=6,'[1]6'!AC49,IF($A$2=7,'[1]7'!AC49,"")))))))</f>
        <v/>
      </c>
      <c r="BR12" s="408" t="str">
        <f>IF($A$2=1,'[1]1'!AD49,IF($A$2=2,'[1]2'!AD49,IF($A$2=3,'[1]3'!AD49,IF($A$2=4,'[1]4'!AD49,IF($A$2=5,'[1]5'!AD49,IF($A$2=6,'[1]6'!AD49,IF($A$2=7,'[1]7'!AD49,"")))))))</f>
        <v/>
      </c>
      <c r="BS12" s="408" t="str">
        <f>IF($A$2=1,'[1]1'!AE49,IF($A$2=2,'[1]2'!AE49,IF($A$2=3,'[1]3'!AE49,IF($A$2=4,'[1]4'!AE49,IF($A$2=5,'[1]5'!AE49,IF($A$2=6,'[1]6'!AE49,IF($A$2=7,'[1]7'!AE49,"")))))))</f>
        <v/>
      </c>
      <c r="BT12" s="408" t="str">
        <f>IF($A$2=1,'[1]1'!AF49,IF($A$2=2,'[1]2'!AF49,IF($A$2=3,'[1]3'!AF49,IF($A$2=4,'[1]4'!AF49,IF($A$2=5,'[1]5'!AF49,IF($A$2=6,'[1]6'!AF49,IF($A$2=7,'[1]7'!AF49,"")))))))</f>
        <v/>
      </c>
      <c r="BU12" s="408" t="str">
        <f>IF($A$2=1,'[1]1'!AG49,IF($A$2=2,'[1]2'!AG49,IF($A$2=3,'[1]3'!AG49,IF($A$2=4,'[1]4'!AG49,IF($A$2=5,'[1]5'!AG49,IF($A$2=6,'[1]6'!AG49,IF($A$2=7,'[1]7'!AG49,"")))))))</f>
        <v/>
      </c>
      <c r="BV12" s="408" t="str">
        <f>IF($A$2=1,'[1]1'!AH49,IF($A$2=2,'[1]2'!AH49,IF($A$2=3,'[1]3'!AH49,IF($A$2=4,'[1]4'!AH49,IF($A$2=5,'[1]5'!AH49,IF($A$2=6,'[1]6'!AH49,IF($A$2=7,'[1]7'!AH49,"")))))))</f>
        <v/>
      </c>
      <c r="BW12" s="408" t="str">
        <f>IF($A$2=1,'[1]1'!AI49,IF($A$2=2,'[1]2'!AI49,IF($A$2=3,'[1]3'!AI49,IF($A$2=4,'[1]4'!AI49,IF($A$2=5,'[1]5'!AI49,IF($A$2=6,'[1]6'!AI49,IF($A$2=7,'[1]7'!AI49,"")))))))</f>
        <v/>
      </c>
      <c r="BX12" s="408" t="str">
        <f>IF($A$2=1,'[1]1'!AJ49,IF($A$2=2,'[1]2'!AJ49,IF($A$2=3,'[1]3'!AJ49,IF($A$2=4,'[1]4'!AJ49,IF($A$2=5,'[1]5'!AJ49,IF($A$2=6,'[1]6'!AJ49,IF($A$2=7,'[1]7'!AJ49,"")))))))</f>
        <v/>
      </c>
      <c r="BY12" s="408" t="str">
        <f>IF($A$2=1,'[1]1'!AK49,IF($A$2=2,'[1]2'!AK49,IF($A$2=3,'[1]3'!AK49,IF($A$2=4,'[1]4'!AK49,IF($A$2=5,'[1]5'!AK49,IF($A$2=6,'[1]6'!AK49,IF($A$2=7,'[1]7'!AK49,"")))))))</f>
        <v/>
      </c>
      <c r="BZ12" s="408" t="str">
        <f>IF($A$2=1,'[1]1'!AL49,IF($A$2=2,'[1]2'!AL49,IF($A$2=3,'[1]3'!AL49,IF($A$2=4,'[1]4'!AL49,IF($A$2=5,'[1]5'!AL49,IF($A$2=6,'[1]6'!AL49,IF($A$2=7,'[1]7'!AL49,"")))))))</f>
        <v/>
      </c>
      <c r="CA12" s="408" t="str">
        <f>IF($A$2=1,'[1]1'!AM49,IF($A$2=2,'[1]2'!AM49,IF($A$2=3,'[1]3'!AM49,IF($A$2=4,'[1]4'!AM49,IF($A$2=5,'[1]5'!AM49,IF($A$2=6,'[1]6'!AM49,IF($A$2=7,'[1]7'!AM49,"")))))))</f>
        <v/>
      </c>
    </row>
    <row r="13" spans="1:79" ht="15.75" x14ac:dyDescent="0.25">
      <c r="A13" s="297"/>
      <c r="B13" s="298">
        <v>3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 t="s">
        <v>66</v>
      </c>
      <c r="AN13" s="294"/>
      <c r="AO13" s="303"/>
      <c r="AP13" s="298">
        <v>3</v>
      </c>
      <c r="AQ13" s="292" t="str">
        <f>IF($A$2=1,'[1]1'!C50,IF($A$2=2,'[1]2'!C50,IF($A$2=3,'[1]3'!C50,IF($A$2=4,'[1]4'!C50,IF($A$2=5,'[1]5'!C50,IF($A$2=6,'[1]6'!C50,IF($A$2=7,'[1]7'!C50,"")))))))</f>
        <v/>
      </c>
      <c r="AR13" s="292" t="str">
        <f>IF($A$2=1,'[1]1'!D50,IF($A$2=2,'[1]2'!D50,IF($A$2=3,'[1]3'!D50,IF($A$2=4,'[1]4'!D50,IF($A$2=5,'[1]5'!D50,IF($A$2=6,'[1]6'!D50,IF($A$2=7,'[1]7'!D50,"")))))))</f>
        <v/>
      </c>
      <c r="AS13" s="292" t="str">
        <f>IF($A$2=1,'[1]1'!E50,IF($A$2=2,'[1]2'!E50,IF($A$2=3,'[1]3'!E50,IF($A$2=4,'[1]4'!E50,IF($A$2=5,'[1]5'!E50,IF($A$2=6,'[1]6'!E50,IF($A$2=7,'[1]7'!E50,"")))))))</f>
        <v/>
      </c>
      <c r="AT13" s="292" t="str">
        <f>IF($A$2=1,'[1]1'!F50,IF($A$2=2,'[1]2'!F50,IF($A$2=3,'[1]3'!F50,IF($A$2=4,'[1]4'!F50,IF($A$2=5,'[1]5'!F50,IF($A$2=6,'[1]6'!F50,IF($A$2=7,'[1]7'!F50,"")))))))</f>
        <v/>
      </c>
      <c r="AU13" s="292" t="str">
        <f>IF($A$2=1,'[1]1'!G50,IF($A$2=2,'[1]2'!G50,IF($A$2=3,'[1]3'!G50,IF($A$2=4,'[1]4'!G50,IF($A$2=5,'[1]5'!G50,IF($A$2=6,'[1]6'!G50,IF($A$2=7,'[1]7'!G50,"")))))))</f>
        <v/>
      </c>
      <c r="AV13" s="292" t="str">
        <f>IF($A$2=1,'[1]1'!H50,IF($A$2=2,'[1]2'!H50,IF($A$2=3,'[1]3'!H50,IF($A$2=4,'[1]4'!H50,IF($A$2=5,'[1]5'!H50,IF($A$2=6,'[1]6'!H50,IF($A$2=7,'[1]7'!H50,"")))))))</f>
        <v/>
      </c>
      <c r="AW13" s="292" t="str">
        <f>IF($A$2=1,'[1]1'!I50,IF($A$2=2,'[1]2'!I50,IF($A$2=3,'[1]3'!I50,IF($A$2=4,'[1]4'!I50,IF($A$2=5,'[1]5'!I50,IF($A$2=6,'[1]6'!I50,IF($A$2=7,'[1]7'!I50,"")))))))</f>
        <v/>
      </c>
      <c r="AX13" s="292" t="str">
        <f>IF($A$2=1,'[1]1'!J50,IF($A$2=2,'[1]2'!J50,IF($A$2=3,'[1]3'!J50,IF($A$2=4,'[1]4'!J50,IF($A$2=5,'[1]5'!J50,IF($A$2=6,'[1]6'!J50,IF($A$2=7,'[1]7'!J50,"")))))))</f>
        <v/>
      </c>
      <c r="AY13" s="408" t="str">
        <f>IF($A$2=1,'[1]1'!K50,IF($A$2=2,'[1]2'!K50,IF($A$2=3,'[1]3'!K50,IF($A$2=4,'[1]4'!K50,IF($A$2=5,'[1]5'!K50,IF($A$2=6,'[1]6'!K50,IF($A$2=7,'[1]7'!K50,"")))))))</f>
        <v/>
      </c>
      <c r="AZ13" s="408" t="str">
        <f>IF($A$2=1,'[1]1'!L50,IF($A$2=2,'[1]2'!L50,IF($A$2=3,'[1]3'!L50,IF($A$2=4,'[1]4'!L50,IF($A$2=5,'[1]5'!L50,IF($A$2=6,'[1]6'!L50,IF($A$2=7,'[1]7'!L50,"")))))))</f>
        <v/>
      </c>
      <c r="BA13" s="408" t="str">
        <f>IF($A$2=1,'[1]1'!M50,IF($A$2=2,'[1]2'!M50,IF($A$2=3,'[1]3'!M50,IF($A$2=4,'[1]4'!M50,IF($A$2=5,'[1]5'!M50,IF($A$2=6,'[1]6'!M50,IF($A$2=7,'[1]7'!M50,"")))))))</f>
        <v/>
      </c>
      <c r="BB13" s="409" t="str">
        <f>IF($A$2=1,'[1]1'!N50,IF($A$2=2,'[1]2'!N50,IF($A$2=3,'[1]3'!N50,IF($A$2=4,'[1]4'!N50,IF($A$2=5,'[1]5'!N50,IF($A$2=6,'[1]6'!N50,IF($A$2=7,'[1]7'!N50,"")))))))</f>
        <v/>
      </c>
      <c r="BC13" s="292" t="str">
        <f>IF($A$2=1,'[1]1'!O50,IF($A$2=2,'[1]2'!O50,IF($A$2=3,'[1]3'!O50,IF($A$2=4,'[1]4'!O50,IF($A$2=5,'[1]5'!O50,IF($A$2=6,'[1]6'!O50,IF($A$2=7,'[1]7'!O50,"")))))))</f>
        <v/>
      </c>
      <c r="BD13" s="292" t="str">
        <f>IF($A$2=1,'[1]1'!P50,IF($A$2=2,'[1]2'!P50,IF($A$2=3,'[1]3'!P50,IF($A$2=4,'[1]4'!P50,IF($A$2=5,'[1]5'!P50,IF($A$2=6,'[1]6'!P50,IF($A$2=7,'[1]7'!P50,"")))))))</f>
        <v/>
      </c>
      <c r="BE13" s="292" t="str">
        <f>IF($A$2=1,'[1]1'!Q50,IF($A$2=2,'[1]2'!Q50,IF($A$2=3,'[1]3'!Q50,IF($A$2=4,'[1]4'!Q50,IF($A$2=5,'[1]5'!Q50,IF($A$2=6,'[1]6'!Q50,IF($A$2=7,'[1]7'!Q50,"")))))))</f>
        <v/>
      </c>
      <c r="BF13" s="292" t="str">
        <f>IF($A$2=1,'[1]1'!R50,IF($A$2=2,'[1]2'!R50,IF($A$2=3,'[1]3'!R50,IF($A$2=4,'[1]4'!R50,IF($A$2=5,'[1]5'!R50,IF($A$2=6,'[1]6'!R50,IF($A$2=7,'[1]7'!R50,"")))))))</f>
        <v/>
      </c>
      <c r="BG13" s="292" t="str">
        <f>IF($A$2=1,'[1]1'!S50,IF($A$2=2,'[1]2'!S50,IF($A$2=3,'[1]3'!S50,IF($A$2=4,'[1]4'!S50,IF($A$2=5,'[1]5'!S50,IF($A$2=6,'[1]6'!S50,IF($A$2=7,'[1]7'!S50,"")))))))</f>
        <v/>
      </c>
      <c r="BH13" s="292" t="str">
        <f>IF($A$2=1,'[1]1'!T50,IF($A$2=2,'[1]2'!T50,IF($A$2=3,'[1]3'!T50,IF($A$2=4,'[1]4'!T50,IF($A$2=5,'[1]5'!T50,IF($A$2=6,'[1]6'!T50,IF($A$2=7,'[1]7'!T50,"")))))))</f>
        <v/>
      </c>
      <c r="BI13" s="292" t="str">
        <f>IF($A$2=1,'[1]1'!U50,IF($A$2=2,'[1]2'!U50,IF($A$2=3,'[1]3'!U50,IF($A$2=4,'[1]4'!U50,IF($A$2=5,'[1]5'!U50,IF($A$2=6,'[1]6'!U50,IF($A$2=7,'[1]7'!U50,"")))))))</f>
        <v/>
      </c>
      <c r="BJ13" s="292" t="str">
        <f>IF($A$2=1,'[1]1'!V50,IF($A$2=2,'[1]2'!V50,IF($A$2=3,'[1]3'!V50,IF($A$2=4,'[1]4'!V50,IF($A$2=5,'[1]5'!V50,IF($A$2=6,'[1]6'!V50,IF($A$2=7,'[1]7'!V50,"")))))))</f>
        <v/>
      </c>
      <c r="BK13" s="408" t="str">
        <f>IF($A$2=1,'[1]1'!W50,IF($A$2=2,'[1]2'!W50,IF($A$2=3,'[1]3'!W50,IF($A$2=4,'[1]4'!W50,IF($A$2=5,'[1]5'!W50,IF($A$2=6,'[1]6'!W50,IF($A$2=7,'[1]7'!W50,"")))))))</f>
        <v/>
      </c>
      <c r="BL13" s="408" t="str">
        <f>IF($A$2=1,'[1]1'!X50,IF($A$2=2,'[1]2'!X50,IF($A$2=3,'[1]3'!X50,IF($A$2=4,'[1]4'!X50,IF($A$2=5,'[1]5'!X50,IF($A$2=6,'[1]6'!X50,IF($A$2=7,'[1]7'!X50,"")))))))</f>
        <v/>
      </c>
      <c r="BM13" s="408" t="str">
        <f>IF($A$2=1,'[1]1'!Y50,IF($A$2=2,'[1]2'!Y50,IF($A$2=3,'[1]3'!Y50,IF($A$2=4,'[1]4'!Y50,IF($A$2=5,'[1]5'!Y50,IF($A$2=6,'[1]6'!Y50,IF($A$2=7,'[1]7'!Y50,"")))))))</f>
        <v/>
      </c>
      <c r="BN13" s="408" t="str">
        <f>IF($A$2=1,'[1]1'!Z50,IF($A$2=2,'[1]2'!Z50,IF($A$2=3,'[1]3'!Z50,IF($A$2=4,'[1]4'!Z50,IF($A$2=5,'[1]5'!Z50,IF($A$2=6,'[1]6'!Z50,IF($A$2=7,'[1]7'!Z50,"")))))))</f>
        <v/>
      </c>
      <c r="BO13" s="408" t="str">
        <f>IF($A$2=1,'[1]1'!AA50,IF($A$2=2,'[1]2'!AA50,IF($A$2=3,'[1]3'!AA50,IF($A$2=4,'[1]4'!AA50,IF($A$2=5,'[1]5'!AA50,IF($A$2=6,'[1]6'!AA50,IF($A$2=7,'[1]7'!AA50,"")))))))</f>
        <v/>
      </c>
      <c r="BP13" s="408" t="str">
        <f>IF($A$2=1,'[1]1'!AB50,IF($A$2=2,'[1]2'!AB50,IF($A$2=3,'[1]3'!AB50,IF($A$2=4,'[1]4'!AB50,IF($A$2=5,'[1]5'!AB50,IF($A$2=6,'[1]6'!AB50,IF($A$2=7,'[1]7'!AB50,"")))))))</f>
        <v/>
      </c>
      <c r="BQ13" s="408" t="str">
        <f>IF($A$2=1,'[1]1'!AC50,IF($A$2=2,'[1]2'!AC50,IF($A$2=3,'[1]3'!AC50,IF($A$2=4,'[1]4'!AC50,IF($A$2=5,'[1]5'!AC50,IF($A$2=6,'[1]6'!AC50,IF($A$2=7,'[1]7'!AC50,"")))))))</f>
        <v/>
      </c>
      <c r="BR13" s="408" t="str">
        <f>IF($A$2=1,'[1]1'!AD50,IF($A$2=2,'[1]2'!AD50,IF($A$2=3,'[1]3'!AD50,IF($A$2=4,'[1]4'!AD50,IF($A$2=5,'[1]5'!AD50,IF($A$2=6,'[1]6'!AD50,IF($A$2=7,'[1]7'!AD50,"")))))))</f>
        <v/>
      </c>
      <c r="BS13" s="408" t="str">
        <f>IF($A$2=1,'[1]1'!AE50,IF($A$2=2,'[1]2'!AE50,IF($A$2=3,'[1]3'!AE50,IF($A$2=4,'[1]4'!AE50,IF($A$2=5,'[1]5'!AE50,IF($A$2=6,'[1]6'!AE50,IF($A$2=7,'[1]7'!AE50,"")))))))</f>
        <v/>
      </c>
      <c r="BT13" s="408" t="str">
        <f>IF($A$2=1,'[1]1'!AF50,IF($A$2=2,'[1]2'!AF50,IF($A$2=3,'[1]3'!AF50,IF($A$2=4,'[1]4'!AF50,IF($A$2=5,'[1]5'!AF50,IF($A$2=6,'[1]6'!AF50,IF($A$2=7,'[1]7'!AF50,"")))))))</f>
        <v/>
      </c>
      <c r="BU13" s="408" t="str">
        <f>IF($A$2=1,'[1]1'!AG50,IF($A$2=2,'[1]2'!AG50,IF($A$2=3,'[1]3'!AG50,IF($A$2=4,'[1]4'!AG50,IF($A$2=5,'[1]5'!AG50,IF($A$2=6,'[1]6'!AG50,IF($A$2=7,'[1]7'!AG50,"")))))))</f>
        <v/>
      </c>
      <c r="BV13" s="408" t="str">
        <f>IF($A$2=1,'[1]1'!AH50,IF($A$2=2,'[1]2'!AH50,IF($A$2=3,'[1]3'!AH50,IF($A$2=4,'[1]4'!AH50,IF($A$2=5,'[1]5'!AH50,IF($A$2=6,'[1]6'!AH50,IF($A$2=7,'[1]7'!AH50,"")))))))</f>
        <v/>
      </c>
      <c r="BW13" s="408" t="str">
        <f>IF($A$2=1,'[1]1'!AI50,IF($A$2=2,'[1]2'!AI50,IF($A$2=3,'[1]3'!AI50,IF($A$2=4,'[1]4'!AI50,IF($A$2=5,'[1]5'!AI50,IF($A$2=6,'[1]6'!AI50,IF($A$2=7,'[1]7'!AI50,"")))))))</f>
        <v/>
      </c>
      <c r="BX13" s="408" t="str">
        <f>IF($A$2=1,'[1]1'!AJ50,IF($A$2=2,'[1]2'!AJ50,IF($A$2=3,'[1]3'!AJ50,IF($A$2=4,'[1]4'!AJ50,IF($A$2=5,'[1]5'!AJ50,IF($A$2=6,'[1]6'!AJ50,IF($A$2=7,'[1]7'!AJ50,"")))))))</f>
        <v/>
      </c>
      <c r="BY13" s="408" t="str">
        <f>IF($A$2=1,'[1]1'!AK50,IF($A$2=2,'[1]2'!AK50,IF($A$2=3,'[1]3'!AK50,IF($A$2=4,'[1]4'!AK50,IF($A$2=5,'[1]5'!AK50,IF($A$2=6,'[1]6'!AK50,IF($A$2=7,'[1]7'!AK50,"")))))))</f>
        <v/>
      </c>
      <c r="BZ13" s="408" t="str">
        <f>IF($A$2=1,'[1]1'!AL50,IF($A$2=2,'[1]2'!AL50,IF($A$2=3,'[1]3'!AL50,IF($A$2=4,'[1]4'!AL50,IF($A$2=5,'[1]5'!AL50,IF($A$2=6,'[1]6'!AL50,IF($A$2=7,'[1]7'!AL50,"")))))))</f>
        <v/>
      </c>
      <c r="CA13" s="408" t="str">
        <f>IF($A$2=1,'[1]1'!AM50,IF($A$2=2,'[1]2'!AM50,IF($A$2=3,'[1]3'!AM50,IF($A$2=4,'[1]4'!AM50,IF($A$2=5,'[1]5'!AM50,IF($A$2=6,'[1]6'!AM50,IF($A$2=7,'[1]7'!AM50,"")))))))</f>
        <v/>
      </c>
    </row>
    <row r="14" spans="1:79" ht="15.75" x14ac:dyDescent="0.25">
      <c r="A14" s="297"/>
      <c r="B14" s="298">
        <v>4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 t="s">
        <v>66</v>
      </c>
      <c r="AN14" s="322"/>
      <c r="AO14" s="303"/>
      <c r="AP14" s="298">
        <v>4</v>
      </c>
      <c r="AQ14" s="292" t="str">
        <f>IF($A$2=1,'[1]1'!C51,IF($A$2=2,'[1]2'!C51,IF($A$2=3,'[1]3'!C51,IF($A$2=4,'[1]4'!C51,IF($A$2=5,'[1]5'!C51,IF($A$2=6,'[1]6'!C51,IF($A$2=7,'[1]7'!C51,"")))))))</f>
        <v/>
      </c>
      <c r="AR14" s="292" t="str">
        <f>IF($A$2=1,'[1]1'!D51,IF($A$2=2,'[1]2'!D51,IF($A$2=3,'[1]3'!D51,IF($A$2=4,'[1]4'!D51,IF($A$2=5,'[1]5'!D51,IF($A$2=6,'[1]6'!D51,IF($A$2=7,'[1]7'!D51,"")))))))</f>
        <v/>
      </c>
      <c r="AS14" s="292" t="str">
        <f>IF($A$2=1,'[1]1'!E51,IF($A$2=2,'[1]2'!E51,IF($A$2=3,'[1]3'!E51,IF($A$2=4,'[1]4'!E51,IF($A$2=5,'[1]5'!E51,IF($A$2=6,'[1]6'!E51,IF($A$2=7,'[1]7'!E51,"")))))))</f>
        <v/>
      </c>
      <c r="AT14" s="292" t="str">
        <f>IF($A$2=1,'[1]1'!F51,IF($A$2=2,'[1]2'!F51,IF($A$2=3,'[1]3'!F51,IF($A$2=4,'[1]4'!F51,IF($A$2=5,'[1]5'!F51,IF($A$2=6,'[1]6'!F51,IF($A$2=7,'[1]7'!F51,"")))))))</f>
        <v/>
      </c>
      <c r="AU14" s="292" t="str">
        <f>IF($A$2=1,'[1]1'!G51,IF($A$2=2,'[1]2'!G51,IF($A$2=3,'[1]3'!G51,IF($A$2=4,'[1]4'!G51,IF($A$2=5,'[1]5'!G51,IF($A$2=6,'[1]6'!G51,IF($A$2=7,'[1]7'!G51,"")))))))</f>
        <v/>
      </c>
      <c r="AV14" s="292" t="str">
        <f>IF($A$2=1,'[1]1'!H51,IF($A$2=2,'[1]2'!H51,IF($A$2=3,'[1]3'!H51,IF($A$2=4,'[1]4'!H51,IF($A$2=5,'[1]5'!H51,IF($A$2=6,'[1]6'!H51,IF($A$2=7,'[1]7'!H51,"")))))))</f>
        <v/>
      </c>
      <c r="AW14" s="292" t="str">
        <f>IF($A$2=1,'[1]1'!I51,IF($A$2=2,'[1]2'!I51,IF($A$2=3,'[1]3'!I51,IF($A$2=4,'[1]4'!I51,IF($A$2=5,'[1]5'!I51,IF($A$2=6,'[1]6'!I51,IF($A$2=7,'[1]7'!I51,"")))))))</f>
        <v/>
      </c>
      <c r="AX14" s="292" t="str">
        <f>IF($A$2=1,'[1]1'!J51,IF($A$2=2,'[1]2'!J51,IF($A$2=3,'[1]3'!J51,IF($A$2=4,'[1]4'!J51,IF($A$2=5,'[1]5'!J51,IF($A$2=6,'[1]6'!J51,IF($A$2=7,'[1]7'!J51,"")))))))</f>
        <v/>
      </c>
      <c r="AY14" s="408" t="str">
        <f>IF($A$2=1,'[1]1'!K51,IF($A$2=2,'[1]2'!K51,IF($A$2=3,'[1]3'!K51,IF($A$2=4,'[1]4'!K51,IF($A$2=5,'[1]5'!K51,IF($A$2=6,'[1]6'!K51,IF($A$2=7,'[1]7'!K51,"")))))))</f>
        <v/>
      </c>
      <c r="AZ14" s="408" t="str">
        <f>IF($A$2=1,'[1]1'!L51,IF($A$2=2,'[1]2'!L51,IF($A$2=3,'[1]3'!L51,IF($A$2=4,'[1]4'!L51,IF($A$2=5,'[1]5'!L51,IF($A$2=6,'[1]6'!L51,IF($A$2=7,'[1]7'!L51,"")))))))</f>
        <v/>
      </c>
      <c r="BA14" s="408" t="str">
        <f>IF($A$2=1,'[1]1'!M51,IF($A$2=2,'[1]2'!M51,IF($A$2=3,'[1]3'!M51,IF($A$2=4,'[1]4'!M51,IF($A$2=5,'[1]5'!M51,IF($A$2=6,'[1]6'!M51,IF($A$2=7,'[1]7'!M51,"")))))))</f>
        <v/>
      </c>
      <c r="BB14" s="409" t="str">
        <f>IF($A$2=1,'[1]1'!N51,IF($A$2=2,'[1]2'!N51,IF($A$2=3,'[1]3'!N51,IF($A$2=4,'[1]4'!N51,IF($A$2=5,'[1]5'!N51,IF($A$2=6,'[1]6'!N51,IF($A$2=7,'[1]7'!N51,"")))))))</f>
        <v/>
      </c>
      <c r="BC14" s="292" t="str">
        <f>IF($A$2=1,'[1]1'!O51,IF($A$2=2,'[1]2'!O51,IF($A$2=3,'[1]3'!O51,IF($A$2=4,'[1]4'!O51,IF($A$2=5,'[1]5'!O51,IF($A$2=6,'[1]6'!O51,IF($A$2=7,'[1]7'!O51,"")))))))</f>
        <v/>
      </c>
      <c r="BD14" s="292" t="str">
        <f>IF($A$2=1,'[1]1'!P51,IF($A$2=2,'[1]2'!P51,IF($A$2=3,'[1]3'!P51,IF($A$2=4,'[1]4'!P51,IF($A$2=5,'[1]5'!P51,IF($A$2=6,'[1]6'!P51,IF($A$2=7,'[1]7'!P51,"")))))))</f>
        <v/>
      </c>
      <c r="BE14" s="292" t="str">
        <f>IF($A$2=1,'[1]1'!Q51,IF($A$2=2,'[1]2'!Q51,IF($A$2=3,'[1]3'!Q51,IF($A$2=4,'[1]4'!Q51,IF($A$2=5,'[1]5'!Q51,IF($A$2=6,'[1]6'!Q51,IF($A$2=7,'[1]7'!Q51,"")))))))</f>
        <v/>
      </c>
      <c r="BF14" s="292" t="str">
        <f>IF($A$2=1,'[1]1'!R51,IF($A$2=2,'[1]2'!R51,IF($A$2=3,'[1]3'!R51,IF($A$2=4,'[1]4'!R51,IF($A$2=5,'[1]5'!R51,IF($A$2=6,'[1]6'!R51,IF($A$2=7,'[1]7'!R51,"")))))))</f>
        <v/>
      </c>
      <c r="BG14" s="292" t="str">
        <f>IF($A$2=1,'[1]1'!S51,IF($A$2=2,'[1]2'!S51,IF($A$2=3,'[1]3'!S51,IF($A$2=4,'[1]4'!S51,IF($A$2=5,'[1]5'!S51,IF($A$2=6,'[1]6'!S51,IF($A$2=7,'[1]7'!S51,"")))))))</f>
        <v/>
      </c>
      <c r="BH14" s="292" t="str">
        <f>IF($A$2=1,'[1]1'!T51,IF($A$2=2,'[1]2'!T51,IF($A$2=3,'[1]3'!T51,IF($A$2=4,'[1]4'!T51,IF($A$2=5,'[1]5'!T51,IF($A$2=6,'[1]6'!T51,IF($A$2=7,'[1]7'!T51,"")))))))</f>
        <v/>
      </c>
      <c r="BI14" s="292" t="str">
        <f>IF($A$2=1,'[1]1'!U51,IF($A$2=2,'[1]2'!U51,IF($A$2=3,'[1]3'!U51,IF($A$2=4,'[1]4'!U51,IF($A$2=5,'[1]5'!U51,IF($A$2=6,'[1]6'!U51,IF($A$2=7,'[1]7'!U51,"")))))))</f>
        <v/>
      </c>
      <c r="BJ14" s="292" t="str">
        <f>IF($A$2=1,'[1]1'!V51,IF($A$2=2,'[1]2'!V51,IF($A$2=3,'[1]3'!V51,IF($A$2=4,'[1]4'!V51,IF($A$2=5,'[1]5'!V51,IF($A$2=6,'[1]6'!V51,IF($A$2=7,'[1]7'!V51,"")))))))</f>
        <v/>
      </c>
      <c r="BK14" s="408" t="str">
        <f>IF($A$2=1,'[1]1'!W51,IF($A$2=2,'[1]2'!W51,IF($A$2=3,'[1]3'!W51,IF($A$2=4,'[1]4'!W51,IF($A$2=5,'[1]5'!W51,IF($A$2=6,'[1]6'!W51,IF($A$2=7,'[1]7'!W51,"")))))))</f>
        <v/>
      </c>
      <c r="BL14" s="408" t="str">
        <f>IF($A$2=1,'[1]1'!X51,IF($A$2=2,'[1]2'!X51,IF($A$2=3,'[1]3'!X51,IF($A$2=4,'[1]4'!X51,IF($A$2=5,'[1]5'!X51,IF($A$2=6,'[1]6'!X51,IF($A$2=7,'[1]7'!X51,"")))))))</f>
        <v/>
      </c>
      <c r="BM14" s="408" t="str">
        <f>IF($A$2=1,'[1]1'!Y51,IF($A$2=2,'[1]2'!Y51,IF($A$2=3,'[1]3'!Y51,IF($A$2=4,'[1]4'!Y51,IF($A$2=5,'[1]5'!Y51,IF($A$2=6,'[1]6'!Y51,IF($A$2=7,'[1]7'!Y51,"")))))))</f>
        <v/>
      </c>
      <c r="BN14" s="408" t="str">
        <f>IF($A$2=1,'[1]1'!Z51,IF($A$2=2,'[1]2'!Z51,IF($A$2=3,'[1]3'!Z51,IF($A$2=4,'[1]4'!Z51,IF($A$2=5,'[1]5'!Z51,IF($A$2=6,'[1]6'!Z51,IF($A$2=7,'[1]7'!Z51,"")))))))</f>
        <v/>
      </c>
      <c r="BO14" s="408" t="str">
        <f>IF($A$2=1,'[1]1'!AA51,IF($A$2=2,'[1]2'!AA51,IF($A$2=3,'[1]3'!AA51,IF($A$2=4,'[1]4'!AA51,IF($A$2=5,'[1]5'!AA51,IF($A$2=6,'[1]6'!AA51,IF($A$2=7,'[1]7'!AA51,"")))))))</f>
        <v/>
      </c>
      <c r="BP14" s="408" t="str">
        <f>IF($A$2=1,'[1]1'!AB51,IF($A$2=2,'[1]2'!AB51,IF($A$2=3,'[1]3'!AB51,IF($A$2=4,'[1]4'!AB51,IF($A$2=5,'[1]5'!AB51,IF($A$2=6,'[1]6'!AB51,IF($A$2=7,'[1]7'!AB51,"")))))))</f>
        <v/>
      </c>
      <c r="BQ14" s="408" t="str">
        <f>IF($A$2=1,'[1]1'!AC51,IF($A$2=2,'[1]2'!AC51,IF($A$2=3,'[1]3'!AC51,IF($A$2=4,'[1]4'!AC51,IF($A$2=5,'[1]5'!AC51,IF($A$2=6,'[1]6'!AC51,IF($A$2=7,'[1]7'!AC51,"")))))))</f>
        <v/>
      </c>
      <c r="BR14" s="408" t="str">
        <f>IF($A$2=1,'[1]1'!AD51,IF($A$2=2,'[1]2'!AD51,IF($A$2=3,'[1]3'!AD51,IF($A$2=4,'[1]4'!AD51,IF($A$2=5,'[1]5'!AD51,IF($A$2=6,'[1]6'!AD51,IF($A$2=7,'[1]7'!AD51,"")))))))</f>
        <v/>
      </c>
      <c r="BS14" s="408" t="str">
        <f>IF($A$2=1,'[1]1'!AE51,IF($A$2=2,'[1]2'!AE51,IF($A$2=3,'[1]3'!AE51,IF($A$2=4,'[1]4'!AE51,IF($A$2=5,'[1]5'!AE51,IF($A$2=6,'[1]6'!AE51,IF($A$2=7,'[1]7'!AE51,"")))))))</f>
        <v/>
      </c>
      <c r="BT14" s="408" t="str">
        <f>IF($A$2=1,'[1]1'!AF51,IF($A$2=2,'[1]2'!AF51,IF($A$2=3,'[1]3'!AF51,IF($A$2=4,'[1]4'!AF51,IF($A$2=5,'[1]5'!AF51,IF($A$2=6,'[1]6'!AF51,IF($A$2=7,'[1]7'!AF51,"")))))))</f>
        <v/>
      </c>
      <c r="BU14" s="408" t="str">
        <f>IF($A$2=1,'[1]1'!AG51,IF($A$2=2,'[1]2'!AG51,IF($A$2=3,'[1]3'!AG51,IF($A$2=4,'[1]4'!AG51,IF($A$2=5,'[1]5'!AG51,IF($A$2=6,'[1]6'!AG51,IF($A$2=7,'[1]7'!AG51,"")))))))</f>
        <v/>
      </c>
      <c r="BV14" s="408" t="str">
        <f>IF($A$2=1,'[1]1'!AH51,IF($A$2=2,'[1]2'!AH51,IF($A$2=3,'[1]3'!AH51,IF($A$2=4,'[1]4'!AH51,IF($A$2=5,'[1]5'!AH51,IF($A$2=6,'[1]6'!AH51,IF($A$2=7,'[1]7'!AH51,"")))))))</f>
        <v/>
      </c>
      <c r="BW14" s="408" t="str">
        <f>IF($A$2=1,'[1]1'!AI51,IF($A$2=2,'[1]2'!AI51,IF($A$2=3,'[1]3'!AI51,IF($A$2=4,'[1]4'!AI51,IF($A$2=5,'[1]5'!AI51,IF($A$2=6,'[1]6'!AI51,IF($A$2=7,'[1]7'!AI51,"")))))))</f>
        <v/>
      </c>
      <c r="BX14" s="408" t="str">
        <f>IF($A$2=1,'[1]1'!AJ51,IF($A$2=2,'[1]2'!AJ51,IF($A$2=3,'[1]3'!AJ51,IF($A$2=4,'[1]4'!AJ51,IF($A$2=5,'[1]5'!AJ51,IF($A$2=6,'[1]6'!AJ51,IF($A$2=7,'[1]7'!AJ51,"")))))))</f>
        <v/>
      </c>
      <c r="BY14" s="408" t="str">
        <f>IF($A$2=1,'[1]1'!AK51,IF($A$2=2,'[1]2'!AK51,IF($A$2=3,'[1]3'!AK51,IF($A$2=4,'[1]4'!AK51,IF($A$2=5,'[1]5'!AK51,IF($A$2=6,'[1]6'!AK51,IF($A$2=7,'[1]7'!AK51,"")))))))</f>
        <v/>
      </c>
      <c r="BZ14" s="408" t="str">
        <f>IF($A$2=1,'[1]1'!AL51,IF($A$2=2,'[1]2'!AL51,IF($A$2=3,'[1]3'!AL51,IF($A$2=4,'[1]4'!AL51,IF($A$2=5,'[1]5'!AL51,IF($A$2=6,'[1]6'!AL51,IF($A$2=7,'[1]7'!AL51,"")))))))</f>
        <v/>
      </c>
      <c r="CA14" s="408" t="str">
        <f>IF($A$2=1,'[1]1'!AM51,IF($A$2=2,'[1]2'!AM51,IF($A$2=3,'[1]3'!AM51,IF($A$2=4,'[1]4'!AM51,IF($A$2=5,'[1]5'!AM51,IF($A$2=6,'[1]6'!AM51,IF($A$2=7,'[1]7'!AM51,"")))))))</f>
        <v/>
      </c>
    </row>
    <row r="15" spans="1:79" ht="16.5" thickBot="1" x14ac:dyDescent="0.3">
      <c r="A15" s="401"/>
      <c r="B15" s="402">
        <v>5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 t="s">
        <v>66</v>
      </c>
      <c r="AN15" s="322"/>
      <c r="AO15" s="311"/>
      <c r="AP15" s="312">
        <v>5</v>
      </c>
      <c r="AQ15" s="313" t="str">
        <f>IF($A$2=1,'[1]1'!C52,IF($A$2=2,'[1]2'!C52,IF($A$2=3,'[1]3'!C52,IF($A$2=4,'[1]4'!C52,IF($A$2=5,'[1]5'!C52,IF($A$2=6,'[1]6'!C52,IF($A$2=7,'[1]7'!C52,"")))))))</f>
        <v/>
      </c>
      <c r="AR15" s="313" t="str">
        <f>IF($A$2=1,'[1]1'!D52,IF($A$2=2,'[1]2'!D52,IF($A$2=3,'[1]3'!D52,IF($A$2=4,'[1]4'!D52,IF($A$2=5,'[1]5'!D52,IF($A$2=6,'[1]6'!D52,IF($A$2=7,'[1]7'!D52,"")))))))</f>
        <v/>
      </c>
      <c r="AS15" s="313" t="str">
        <f>IF($A$2=1,'[1]1'!E52,IF($A$2=2,'[1]2'!E52,IF($A$2=3,'[1]3'!E52,IF($A$2=4,'[1]4'!E52,IF($A$2=5,'[1]5'!E52,IF($A$2=6,'[1]6'!E52,IF($A$2=7,'[1]7'!E52,"")))))))</f>
        <v/>
      </c>
      <c r="AT15" s="313" t="str">
        <f>IF($A$2=1,'[1]1'!F52,IF($A$2=2,'[1]2'!F52,IF($A$2=3,'[1]3'!F52,IF($A$2=4,'[1]4'!F52,IF($A$2=5,'[1]5'!F52,IF($A$2=6,'[1]6'!F52,IF($A$2=7,'[1]7'!F52,"")))))))</f>
        <v/>
      </c>
      <c r="AU15" s="313" t="str">
        <f>IF($A$2=1,'[1]1'!G52,IF($A$2=2,'[1]2'!G52,IF($A$2=3,'[1]3'!G52,IF($A$2=4,'[1]4'!G52,IF($A$2=5,'[1]5'!G52,IF($A$2=6,'[1]6'!G52,IF($A$2=7,'[1]7'!G52,"")))))))</f>
        <v/>
      </c>
      <c r="AV15" s="313" t="str">
        <f>IF($A$2=1,'[1]1'!H52,IF($A$2=2,'[1]2'!H52,IF($A$2=3,'[1]3'!H52,IF($A$2=4,'[1]4'!H52,IF($A$2=5,'[1]5'!H52,IF($A$2=6,'[1]6'!H52,IF($A$2=7,'[1]7'!H52,"")))))))</f>
        <v/>
      </c>
      <c r="AW15" s="313" t="str">
        <f>IF($A$2=1,'[1]1'!I52,IF($A$2=2,'[1]2'!I52,IF($A$2=3,'[1]3'!I52,IF($A$2=4,'[1]4'!I52,IF($A$2=5,'[1]5'!I52,IF($A$2=6,'[1]6'!I52,IF($A$2=7,'[1]7'!I52,"")))))))</f>
        <v/>
      </c>
      <c r="AX15" s="313" t="str">
        <f>IF($A$2=1,'[1]1'!J52,IF($A$2=2,'[1]2'!J52,IF($A$2=3,'[1]3'!J52,IF($A$2=4,'[1]4'!J52,IF($A$2=5,'[1]5'!J52,IF($A$2=6,'[1]6'!J52,IF($A$2=7,'[1]7'!J52,"")))))))</f>
        <v/>
      </c>
      <c r="AY15" s="410" t="str">
        <f>IF($A$2=1,'[1]1'!K52,IF($A$2=2,'[1]2'!K52,IF($A$2=3,'[1]3'!K52,IF($A$2=4,'[1]4'!K52,IF($A$2=5,'[1]5'!K52,IF($A$2=6,'[1]6'!K52,IF($A$2=7,'[1]7'!K52,"")))))))</f>
        <v/>
      </c>
      <c r="AZ15" s="410" t="str">
        <f>IF($A$2=1,'[1]1'!L52,IF($A$2=2,'[1]2'!L52,IF($A$2=3,'[1]3'!L52,IF($A$2=4,'[1]4'!L52,IF($A$2=5,'[1]5'!L52,IF($A$2=6,'[1]6'!L52,IF($A$2=7,'[1]7'!L52,"")))))))</f>
        <v/>
      </c>
      <c r="BA15" s="410" t="str">
        <f>IF($A$2=1,'[1]1'!M52,IF($A$2=2,'[1]2'!M52,IF($A$2=3,'[1]3'!M52,IF($A$2=4,'[1]4'!M52,IF($A$2=5,'[1]5'!M52,IF($A$2=6,'[1]6'!M52,IF($A$2=7,'[1]7'!M52,"")))))))</f>
        <v/>
      </c>
      <c r="BB15" s="411" t="str">
        <f>IF($A$2=1,'[1]1'!N52,IF($A$2=2,'[1]2'!N52,IF($A$2=3,'[1]3'!N52,IF($A$2=4,'[1]4'!N52,IF($A$2=5,'[1]5'!N52,IF($A$2=6,'[1]6'!N52,IF($A$2=7,'[1]7'!N52,"")))))))</f>
        <v/>
      </c>
      <c r="BC15" s="313" t="str">
        <f>IF($A$2=1,'[1]1'!O52,IF($A$2=2,'[1]2'!O52,IF($A$2=3,'[1]3'!O52,IF($A$2=4,'[1]4'!O52,IF($A$2=5,'[1]5'!O52,IF($A$2=6,'[1]6'!O52,IF($A$2=7,'[1]7'!O52,"")))))))</f>
        <v/>
      </c>
      <c r="BD15" s="313" t="str">
        <f>IF($A$2=1,'[1]1'!P52,IF($A$2=2,'[1]2'!P52,IF($A$2=3,'[1]3'!P52,IF($A$2=4,'[1]4'!P52,IF($A$2=5,'[1]5'!P52,IF($A$2=6,'[1]6'!P52,IF($A$2=7,'[1]7'!P52,"")))))))</f>
        <v/>
      </c>
      <c r="BE15" s="313" t="str">
        <f>IF($A$2=1,'[1]1'!Q52,IF($A$2=2,'[1]2'!Q52,IF($A$2=3,'[1]3'!Q52,IF($A$2=4,'[1]4'!Q52,IF($A$2=5,'[1]5'!Q52,IF($A$2=6,'[1]6'!Q52,IF($A$2=7,'[1]7'!Q52,"")))))))</f>
        <v/>
      </c>
      <c r="BF15" s="313" t="str">
        <f>IF($A$2=1,'[1]1'!R52,IF($A$2=2,'[1]2'!R52,IF($A$2=3,'[1]3'!R52,IF($A$2=4,'[1]4'!R52,IF($A$2=5,'[1]5'!R52,IF($A$2=6,'[1]6'!R52,IF($A$2=7,'[1]7'!R52,"")))))))</f>
        <v/>
      </c>
      <c r="BG15" s="313" t="str">
        <f>IF($A$2=1,'[1]1'!S52,IF($A$2=2,'[1]2'!S52,IF($A$2=3,'[1]3'!S52,IF($A$2=4,'[1]4'!S52,IF($A$2=5,'[1]5'!S52,IF($A$2=6,'[1]6'!S52,IF($A$2=7,'[1]7'!S52,"")))))))</f>
        <v/>
      </c>
      <c r="BH15" s="313" t="str">
        <f>IF($A$2=1,'[1]1'!T52,IF($A$2=2,'[1]2'!T52,IF($A$2=3,'[1]3'!T52,IF($A$2=4,'[1]4'!T52,IF($A$2=5,'[1]5'!T52,IF($A$2=6,'[1]6'!T52,IF($A$2=7,'[1]7'!T52,"")))))))</f>
        <v/>
      </c>
      <c r="BI15" s="313" t="str">
        <f>IF($A$2=1,'[1]1'!U52,IF($A$2=2,'[1]2'!U52,IF($A$2=3,'[1]3'!U52,IF($A$2=4,'[1]4'!U52,IF($A$2=5,'[1]5'!U52,IF($A$2=6,'[1]6'!U52,IF($A$2=7,'[1]7'!U52,"")))))))</f>
        <v/>
      </c>
      <c r="BJ15" s="313" t="str">
        <f>IF($A$2=1,'[1]1'!V52,IF($A$2=2,'[1]2'!V52,IF($A$2=3,'[1]3'!V52,IF($A$2=4,'[1]4'!V52,IF($A$2=5,'[1]5'!V52,IF($A$2=6,'[1]6'!V52,IF($A$2=7,'[1]7'!V52,"")))))))</f>
        <v/>
      </c>
      <c r="BK15" s="410" t="str">
        <f>IF($A$2=1,'[1]1'!W52,IF($A$2=2,'[1]2'!W52,IF($A$2=3,'[1]3'!W52,IF($A$2=4,'[1]4'!W52,IF($A$2=5,'[1]5'!W52,IF($A$2=6,'[1]6'!W52,IF($A$2=7,'[1]7'!W52,"")))))))</f>
        <v/>
      </c>
      <c r="BL15" s="410" t="str">
        <f>IF($A$2=1,'[1]1'!X52,IF($A$2=2,'[1]2'!X52,IF($A$2=3,'[1]3'!X52,IF($A$2=4,'[1]4'!X52,IF($A$2=5,'[1]5'!X52,IF($A$2=6,'[1]6'!X52,IF($A$2=7,'[1]7'!X52,"")))))))</f>
        <v/>
      </c>
      <c r="BM15" s="410" t="str">
        <f>IF($A$2=1,'[1]1'!Y52,IF($A$2=2,'[1]2'!Y52,IF($A$2=3,'[1]3'!Y52,IF($A$2=4,'[1]4'!Y52,IF($A$2=5,'[1]5'!Y52,IF($A$2=6,'[1]6'!Y52,IF($A$2=7,'[1]7'!Y52,"")))))))</f>
        <v/>
      </c>
      <c r="BN15" s="410" t="str">
        <f>IF($A$2=1,'[1]1'!Z52,IF($A$2=2,'[1]2'!Z52,IF($A$2=3,'[1]3'!Z52,IF($A$2=4,'[1]4'!Z52,IF($A$2=5,'[1]5'!Z52,IF($A$2=6,'[1]6'!Z52,IF($A$2=7,'[1]7'!Z52,"")))))))</f>
        <v/>
      </c>
      <c r="BO15" s="410" t="str">
        <f>IF($A$2=1,'[1]1'!AA52,IF($A$2=2,'[1]2'!AA52,IF($A$2=3,'[1]3'!AA52,IF($A$2=4,'[1]4'!AA52,IF($A$2=5,'[1]5'!AA52,IF($A$2=6,'[1]6'!AA52,IF($A$2=7,'[1]7'!AA52,"")))))))</f>
        <v/>
      </c>
      <c r="BP15" s="410" t="str">
        <f>IF($A$2=1,'[1]1'!AB52,IF($A$2=2,'[1]2'!AB52,IF($A$2=3,'[1]3'!AB52,IF($A$2=4,'[1]4'!AB52,IF($A$2=5,'[1]5'!AB52,IF($A$2=6,'[1]6'!AB52,IF($A$2=7,'[1]7'!AB52,"")))))))</f>
        <v/>
      </c>
      <c r="BQ15" s="410" t="str">
        <f>IF($A$2=1,'[1]1'!AC52,IF($A$2=2,'[1]2'!AC52,IF($A$2=3,'[1]3'!AC52,IF($A$2=4,'[1]4'!AC52,IF($A$2=5,'[1]5'!AC52,IF($A$2=6,'[1]6'!AC52,IF($A$2=7,'[1]7'!AC52,"")))))))</f>
        <v/>
      </c>
      <c r="BR15" s="410" t="str">
        <f>IF($A$2=1,'[1]1'!AD52,IF($A$2=2,'[1]2'!AD52,IF($A$2=3,'[1]3'!AD52,IF($A$2=4,'[1]4'!AD52,IF($A$2=5,'[1]5'!AD52,IF($A$2=6,'[1]6'!AD52,IF($A$2=7,'[1]7'!AD52,"")))))))</f>
        <v/>
      </c>
      <c r="BS15" s="410" t="str">
        <f>IF($A$2=1,'[1]1'!AE52,IF($A$2=2,'[1]2'!AE52,IF($A$2=3,'[1]3'!AE52,IF($A$2=4,'[1]4'!AE52,IF($A$2=5,'[1]5'!AE52,IF($A$2=6,'[1]6'!AE52,IF($A$2=7,'[1]7'!AE52,"")))))))</f>
        <v/>
      </c>
      <c r="BT15" s="410" t="str">
        <f>IF($A$2=1,'[1]1'!AF52,IF($A$2=2,'[1]2'!AF52,IF($A$2=3,'[1]3'!AF52,IF($A$2=4,'[1]4'!AF52,IF($A$2=5,'[1]5'!AF52,IF($A$2=6,'[1]6'!AF52,IF($A$2=7,'[1]7'!AF52,"")))))))</f>
        <v/>
      </c>
      <c r="BU15" s="410" t="str">
        <f>IF($A$2=1,'[1]1'!AG52,IF($A$2=2,'[1]2'!AG52,IF($A$2=3,'[1]3'!AG52,IF($A$2=4,'[1]4'!AG52,IF($A$2=5,'[1]5'!AG52,IF($A$2=6,'[1]6'!AG52,IF($A$2=7,'[1]7'!AG52,"")))))))</f>
        <v/>
      </c>
      <c r="BV15" s="410" t="str">
        <f>IF($A$2=1,'[1]1'!AH52,IF($A$2=2,'[1]2'!AH52,IF($A$2=3,'[1]3'!AH52,IF($A$2=4,'[1]4'!AH52,IF($A$2=5,'[1]5'!AH52,IF($A$2=6,'[1]6'!AH52,IF($A$2=7,'[1]7'!AH52,"")))))))</f>
        <v/>
      </c>
      <c r="BW15" s="410" t="str">
        <f>IF($A$2=1,'[1]1'!AI52,IF($A$2=2,'[1]2'!AI52,IF($A$2=3,'[1]3'!AI52,IF($A$2=4,'[1]4'!AI52,IF($A$2=5,'[1]5'!AI52,IF($A$2=6,'[1]6'!AI52,IF($A$2=7,'[1]7'!AI52,"")))))))</f>
        <v/>
      </c>
      <c r="BX15" s="410" t="str">
        <f>IF($A$2=1,'[1]1'!AJ52,IF($A$2=2,'[1]2'!AJ52,IF($A$2=3,'[1]3'!AJ52,IF($A$2=4,'[1]4'!AJ52,IF($A$2=5,'[1]5'!AJ52,IF($A$2=6,'[1]6'!AJ52,IF($A$2=7,'[1]7'!AJ52,"")))))))</f>
        <v/>
      </c>
      <c r="BY15" s="410" t="str">
        <f>IF($A$2=1,'[1]1'!AK52,IF($A$2=2,'[1]2'!AK52,IF($A$2=3,'[1]3'!AK52,IF($A$2=4,'[1]4'!AK52,IF($A$2=5,'[1]5'!AK52,IF($A$2=6,'[1]6'!AK52,IF($A$2=7,'[1]7'!AK52,"")))))))</f>
        <v/>
      </c>
      <c r="BZ15" s="410" t="str">
        <f>IF($A$2=1,'[1]1'!AL52,IF($A$2=2,'[1]2'!AL52,IF($A$2=3,'[1]3'!AL52,IF($A$2=4,'[1]4'!AL52,IF($A$2=5,'[1]5'!AL52,IF($A$2=6,'[1]6'!AL52,IF($A$2=7,'[1]7'!AL52,"")))))))</f>
        <v/>
      </c>
      <c r="CA15" s="410" t="str">
        <f>IF($A$2=1,'[1]1'!AM52,IF($A$2=2,'[1]2'!AM52,IF($A$2=3,'[1]3'!AM52,IF($A$2=4,'[1]4'!AM52,IF($A$2=5,'[1]5'!AM52,IF($A$2=6,'[1]6'!AM52,IF($A$2=7,'[1]7'!AM52,"")))))))</f>
        <v/>
      </c>
    </row>
    <row r="16" spans="1:79" s="400" customFormat="1" ht="16.5" thickTop="1" x14ac:dyDescent="0.2">
      <c r="A16" s="394" t="s">
        <v>17</v>
      </c>
      <c r="B16" s="395" t="s">
        <v>233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7" t="s">
        <v>66</v>
      </c>
      <c r="AN16" s="398"/>
      <c r="AO16" s="295" t="s">
        <v>17</v>
      </c>
      <c r="AP16" s="296">
        <v>1</v>
      </c>
      <c r="AQ16" s="405" t="str">
        <f>IF($A$2=1,'[1]1'!C53,IF($A$2=2,'[1]2'!C53,IF($A$2=3,'[1]3'!C53,IF($A$2=4,'[1]4'!C53,IF($A$2=5,'[1]5'!C53,IF($A$2=6,'[1]6'!C53,IF($A$2=7,'[1]7'!C53,"")))))))</f>
        <v/>
      </c>
      <c r="AR16" s="405" t="str">
        <f>IF($A$2=1,'[1]1'!D53,IF($A$2=2,'[1]2'!D53,IF($A$2=3,'[1]3'!D53,IF($A$2=4,'[1]4'!D53,IF($A$2=5,'[1]5'!D53,IF($A$2=6,'[1]6'!D53,IF($A$2=7,'[1]7'!D53,"")))))))</f>
        <v/>
      </c>
      <c r="AS16" s="405" t="str">
        <f>IF($A$2=1,'[1]1'!E53,IF($A$2=2,'[1]2'!E53,IF($A$2=3,'[1]3'!E53,IF($A$2=4,'[1]4'!E53,IF($A$2=5,'[1]5'!E53,IF($A$2=6,'[1]6'!E53,IF($A$2=7,'[1]7'!E53,"")))))))</f>
        <v/>
      </c>
      <c r="AT16" s="405" t="str">
        <f>IF($A$2=1,'[1]1'!F53,IF($A$2=2,'[1]2'!F53,IF($A$2=3,'[1]3'!F53,IF($A$2=4,'[1]4'!F53,IF($A$2=5,'[1]5'!F53,IF($A$2=6,'[1]6'!F53,IF($A$2=7,'[1]7'!F53,"")))))))</f>
        <v/>
      </c>
      <c r="AU16" s="405" t="str">
        <f>IF($A$2=1,'[1]1'!G53,IF($A$2=2,'[1]2'!G53,IF($A$2=3,'[1]3'!G53,IF($A$2=4,'[1]4'!G53,IF($A$2=5,'[1]5'!G53,IF($A$2=6,'[1]6'!G53,IF($A$2=7,'[1]7'!G53,"")))))))</f>
        <v/>
      </c>
      <c r="AV16" s="405" t="str">
        <f>IF($A$2=1,'[1]1'!H53,IF($A$2=2,'[1]2'!H53,IF($A$2=3,'[1]3'!H53,IF($A$2=4,'[1]4'!H53,IF($A$2=5,'[1]5'!H53,IF($A$2=6,'[1]6'!H53,IF($A$2=7,'[1]7'!H53,"")))))))</f>
        <v/>
      </c>
      <c r="AW16" s="405" t="str">
        <f>IF($A$2=1,'[1]1'!I53,IF($A$2=2,'[1]2'!I53,IF($A$2=3,'[1]3'!I53,IF($A$2=4,'[1]4'!I53,IF($A$2=5,'[1]5'!I53,IF($A$2=6,'[1]6'!I53,IF($A$2=7,'[1]7'!I53,"")))))))</f>
        <v/>
      </c>
      <c r="AX16" s="405" t="str">
        <f>IF($A$2=1,'[1]1'!J53,IF($A$2=2,'[1]2'!J53,IF($A$2=3,'[1]3'!J53,IF($A$2=4,'[1]4'!J53,IF($A$2=5,'[1]5'!J53,IF($A$2=6,'[1]6'!J53,IF($A$2=7,'[1]7'!J53,"")))))))</f>
        <v/>
      </c>
      <c r="AY16" s="406" t="str">
        <f>IF($A$2=1,'[1]1'!K53,IF($A$2=2,'[1]2'!K53,IF($A$2=3,'[1]3'!K53,IF($A$2=4,'[1]4'!K53,IF($A$2=5,'[1]5'!K53,IF($A$2=6,'[1]6'!K53,IF($A$2=7,'[1]7'!K53,"")))))))</f>
        <v/>
      </c>
      <c r="AZ16" s="406" t="str">
        <f>IF($A$2=1,'[1]1'!L53,IF($A$2=2,'[1]2'!L53,IF($A$2=3,'[1]3'!L53,IF($A$2=4,'[1]4'!L53,IF($A$2=5,'[1]5'!L53,IF($A$2=6,'[1]6'!L53,IF($A$2=7,'[1]7'!L53,"")))))))</f>
        <v/>
      </c>
      <c r="BA16" s="406" t="str">
        <f>IF($A$2=1,'[1]1'!M53,IF($A$2=2,'[1]2'!M53,IF($A$2=3,'[1]3'!M53,IF($A$2=4,'[1]4'!M53,IF($A$2=5,'[1]5'!M53,IF($A$2=6,'[1]6'!M53,IF($A$2=7,'[1]7'!M53,"")))))))</f>
        <v/>
      </c>
      <c r="BB16" s="407" t="str">
        <f>IF($A$2=1,'[1]1'!N53,IF($A$2=2,'[1]2'!N53,IF($A$2=3,'[1]3'!N53,IF($A$2=4,'[1]4'!N53,IF($A$2=5,'[1]5'!N53,IF($A$2=6,'[1]6'!N53,IF($A$2=7,'[1]7'!N53,"")))))))</f>
        <v/>
      </c>
      <c r="BC16" s="405" t="str">
        <f>IF($A$2=1,'[1]1'!O53,IF($A$2=2,'[1]2'!O53,IF($A$2=3,'[1]3'!O53,IF($A$2=4,'[1]4'!O53,IF($A$2=5,'[1]5'!O53,IF($A$2=6,'[1]6'!O53,IF($A$2=7,'[1]7'!O53,"")))))))</f>
        <v/>
      </c>
      <c r="BD16" s="405" t="str">
        <f>IF($A$2=1,'[1]1'!P53,IF($A$2=2,'[1]2'!P53,IF($A$2=3,'[1]3'!P53,IF($A$2=4,'[1]4'!P53,IF($A$2=5,'[1]5'!P53,IF($A$2=6,'[1]6'!P53,IF($A$2=7,'[1]7'!P53,"")))))))</f>
        <v/>
      </c>
      <c r="BE16" s="405" t="str">
        <f>IF($A$2=1,'[1]1'!Q53,IF($A$2=2,'[1]2'!Q53,IF($A$2=3,'[1]3'!Q53,IF($A$2=4,'[1]4'!Q53,IF($A$2=5,'[1]5'!Q53,IF($A$2=6,'[1]6'!Q53,IF($A$2=7,'[1]7'!Q53,"")))))))</f>
        <v/>
      </c>
      <c r="BF16" s="405" t="str">
        <f>IF($A$2=1,'[1]1'!R53,IF($A$2=2,'[1]2'!R53,IF($A$2=3,'[1]3'!R53,IF($A$2=4,'[1]4'!R53,IF($A$2=5,'[1]5'!R53,IF($A$2=6,'[1]6'!R53,IF($A$2=7,'[1]7'!R53,"")))))))</f>
        <v/>
      </c>
      <c r="BG16" s="405" t="str">
        <f>IF($A$2=1,'[1]1'!S53,IF($A$2=2,'[1]2'!S53,IF($A$2=3,'[1]3'!S53,IF($A$2=4,'[1]4'!S53,IF($A$2=5,'[1]5'!S53,IF($A$2=6,'[1]6'!S53,IF($A$2=7,'[1]7'!S53,"")))))))</f>
        <v/>
      </c>
      <c r="BH16" s="405" t="str">
        <f>IF($A$2=1,'[1]1'!T53,IF($A$2=2,'[1]2'!T53,IF($A$2=3,'[1]3'!T53,IF($A$2=4,'[1]4'!T53,IF($A$2=5,'[1]5'!T53,IF($A$2=6,'[1]6'!T53,IF($A$2=7,'[1]7'!T53,"")))))))</f>
        <v/>
      </c>
      <c r="BI16" s="405" t="str">
        <f>IF($A$2=1,'[1]1'!U53,IF($A$2=2,'[1]2'!U53,IF($A$2=3,'[1]3'!U53,IF($A$2=4,'[1]4'!U53,IF($A$2=5,'[1]5'!U53,IF($A$2=6,'[1]6'!U53,IF($A$2=7,'[1]7'!U53,"")))))))</f>
        <v/>
      </c>
      <c r="BJ16" s="405" t="str">
        <f>IF($A$2=1,'[1]1'!V53,IF($A$2=2,'[1]2'!V53,IF($A$2=3,'[1]3'!V53,IF($A$2=4,'[1]4'!V53,IF($A$2=5,'[1]5'!V53,IF($A$2=6,'[1]6'!V53,IF($A$2=7,'[1]7'!V53,"")))))))</f>
        <v/>
      </c>
      <c r="BK16" s="405" t="str">
        <f>IF($A$2=1,'[1]1'!W53,IF($A$2=2,'[1]2'!W53,IF($A$2=3,'[1]3'!W53,IF($A$2=4,'[1]4'!W53,IF($A$2=5,'[1]5'!W53,IF($A$2=6,'[1]6'!W53,IF($A$2=7,'[1]7'!W53,"")))))))</f>
        <v/>
      </c>
      <c r="BL16" s="405" t="str">
        <f>IF($A$2=1,'[1]1'!X53,IF($A$2=2,'[1]2'!X53,IF($A$2=3,'[1]3'!X53,IF($A$2=4,'[1]4'!X53,IF($A$2=5,'[1]5'!X53,IF($A$2=6,'[1]6'!X53,IF($A$2=7,'[1]7'!X53,"")))))))</f>
        <v/>
      </c>
      <c r="BM16" s="405" t="str">
        <f>IF($A$2=1,'[1]1'!Y53,IF($A$2=2,'[1]2'!Y53,IF($A$2=3,'[1]3'!Y53,IF($A$2=4,'[1]4'!Y53,IF($A$2=5,'[1]5'!Y53,IF($A$2=6,'[1]6'!Y53,IF($A$2=7,'[1]7'!Y53,"")))))))</f>
        <v/>
      </c>
      <c r="BN16" s="405" t="str">
        <f>IF($A$2=1,'[1]1'!Z53,IF($A$2=2,'[1]2'!Z53,IF($A$2=3,'[1]3'!Z53,IF($A$2=4,'[1]4'!Z53,IF($A$2=5,'[1]5'!Z53,IF($A$2=6,'[1]6'!Z53,IF($A$2=7,'[1]7'!Z53,"")))))))</f>
        <v/>
      </c>
      <c r="BO16" s="405" t="str">
        <f>IF($A$2=1,'[1]1'!AA53,IF($A$2=2,'[1]2'!AA53,IF($A$2=3,'[1]3'!AA53,IF($A$2=4,'[1]4'!AA53,IF($A$2=5,'[1]5'!AA53,IF($A$2=6,'[1]6'!AA53,IF($A$2=7,'[1]7'!AA53,"")))))))</f>
        <v/>
      </c>
      <c r="BP16" s="405" t="str">
        <f>IF($A$2=1,'[1]1'!AB53,IF($A$2=2,'[1]2'!AB53,IF($A$2=3,'[1]3'!AB53,IF($A$2=4,'[1]4'!AB53,IF($A$2=5,'[1]5'!AB53,IF($A$2=6,'[1]6'!AB53,IF($A$2=7,'[1]7'!AB53,"")))))))</f>
        <v/>
      </c>
      <c r="BQ16" s="405" t="str">
        <f>IF($A$2=1,'[1]1'!AC53,IF($A$2=2,'[1]2'!AC53,IF($A$2=3,'[1]3'!AC53,IF($A$2=4,'[1]4'!AC53,IF($A$2=5,'[1]5'!AC53,IF($A$2=6,'[1]6'!AC53,IF($A$2=7,'[1]7'!AC53,"")))))))</f>
        <v/>
      </c>
      <c r="BR16" s="405" t="str">
        <f>IF($A$2=1,'[1]1'!AD53,IF($A$2=2,'[1]2'!AD53,IF($A$2=3,'[1]3'!AD53,IF($A$2=4,'[1]4'!AD53,IF($A$2=5,'[1]5'!AD53,IF($A$2=6,'[1]6'!AD53,IF($A$2=7,'[1]7'!AD53,"")))))))</f>
        <v/>
      </c>
      <c r="BS16" s="405" t="str">
        <f>IF($A$2=1,'[1]1'!AE53,IF($A$2=2,'[1]2'!AE53,IF($A$2=3,'[1]3'!AE53,IF($A$2=4,'[1]4'!AE53,IF($A$2=5,'[1]5'!AE53,IF($A$2=6,'[1]6'!AE53,IF($A$2=7,'[1]7'!AE53,"")))))))</f>
        <v/>
      </c>
      <c r="BT16" s="405" t="str">
        <f>IF($A$2=1,'[1]1'!AF53,IF($A$2=2,'[1]2'!AF53,IF($A$2=3,'[1]3'!AF53,IF($A$2=4,'[1]4'!AF53,IF($A$2=5,'[1]5'!AF53,IF($A$2=6,'[1]6'!AF53,IF($A$2=7,'[1]7'!AF53,"")))))))</f>
        <v/>
      </c>
      <c r="BU16" s="405" t="str">
        <f>IF($A$2=1,'[1]1'!AG53,IF($A$2=2,'[1]2'!AG53,IF($A$2=3,'[1]3'!AG53,IF($A$2=4,'[1]4'!AG53,IF($A$2=5,'[1]5'!AG53,IF($A$2=6,'[1]6'!AG53,IF($A$2=7,'[1]7'!AG53,"")))))))</f>
        <v/>
      </c>
      <c r="BV16" s="405" t="str">
        <f>IF($A$2=1,'[1]1'!AH53,IF($A$2=2,'[1]2'!AH53,IF($A$2=3,'[1]3'!AH53,IF($A$2=4,'[1]4'!AH53,IF($A$2=5,'[1]5'!AH53,IF($A$2=6,'[1]6'!AH53,IF($A$2=7,'[1]7'!AH53,"")))))))</f>
        <v/>
      </c>
      <c r="BW16" s="405" t="str">
        <f>IF($A$2=1,'[1]1'!AI53,IF($A$2=2,'[1]2'!AI53,IF($A$2=3,'[1]3'!AI53,IF($A$2=4,'[1]4'!AI53,IF($A$2=5,'[1]5'!AI53,IF($A$2=6,'[1]6'!AI53,IF($A$2=7,'[1]7'!AI53,"")))))))</f>
        <v/>
      </c>
      <c r="BX16" s="405" t="str">
        <f>IF($A$2=1,'[1]1'!AJ53,IF($A$2=2,'[1]2'!AJ53,IF($A$2=3,'[1]3'!AJ53,IF($A$2=4,'[1]4'!AJ53,IF($A$2=5,'[1]5'!AJ53,IF($A$2=6,'[1]6'!AJ53,IF($A$2=7,'[1]7'!AJ53,"")))))))</f>
        <v/>
      </c>
      <c r="BY16" s="405" t="str">
        <f>IF($A$2=1,'[1]1'!AK53,IF($A$2=2,'[1]2'!AK53,IF($A$2=3,'[1]3'!AK53,IF($A$2=4,'[1]4'!AK53,IF($A$2=5,'[1]5'!AK53,IF($A$2=6,'[1]6'!AK53,IF($A$2=7,'[1]7'!AK53,"")))))))</f>
        <v/>
      </c>
      <c r="BZ16" s="405" t="str">
        <f>IF($A$2=1,'[1]1'!AL53,IF($A$2=2,'[1]2'!AL53,IF($A$2=3,'[1]3'!AL53,IF($A$2=4,'[1]4'!AL53,IF($A$2=5,'[1]5'!AL53,IF($A$2=6,'[1]6'!AL53,IF($A$2=7,'[1]7'!AL53,"")))))))</f>
        <v/>
      </c>
      <c r="CA16" s="405" t="str">
        <f>IF($A$2=1,'[1]1'!AM53,IF($A$2=2,'[1]2'!AM53,IF($A$2=3,'[1]3'!AM53,IF($A$2=4,'[1]4'!AM53,IF($A$2=5,'[1]5'!AM53,IF($A$2=6,'[1]6'!AM53,IF($A$2=7,'[1]7'!AM53,"")))))))</f>
        <v/>
      </c>
    </row>
    <row r="17" spans="1:79" ht="15.75" x14ac:dyDescent="0.25">
      <c r="A17" s="297"/>
      <c r="B17" s="298">
        <v>2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 t="s">
        <v>66</v>
      </c>
      <c r="AN17" s="294"/>
      <c r="AO17" s="303"/>
      <c r="AP17" s="298">
        <v>2</v>
      </c>
      <c r="AQ17" s="292" t="str">
        <f>IF($A$2=1,'[1]1'!C54,IF($A$2=2,'[1]2'!C54,IF($A$2=3,'[1]3'!C54,IF($A$2=4,'[1]4'!C54,IF($A$2=5,'[1]5'!C54,IF($A$2=6,'[1]6'!C54,IF($A$2=7,'[1]7'!C54,"")))))))</f>
        <v/>
      </c>
      <c r="AR17" s="292" t="str">
        <f>IF($A$2=1,'[1]1'!D54,IF($A$2=2,'[1]2'!D54,IF($A$2=3,'[1]3'!D54,IF($A$2=4,'[1]4'!D54,IF($A$2=5,'[1]5'!D54,IF($A$2=6,'[1]6'!D54,IF($A$2=7,'[1]7'!D54,"")))))))</f>
        <v/>
      </c>
      <c r="AS17" s="292" t="str">
        <f>IF($A$2=1,'[1]1'!E54,IF($A$2=2,'[1]2'!E54,IF($A$2=3,'[1]3'!E54,IF($A$2=4,'[1]4'!E54,IF($A$2=5,'[1]5'!E54,IF($A$2=6,'[1]6'!E54,IF($A$2=7,'[1]7'!E54,"")))))))</f>
        <v/>
      </c>
      <c r="AT17" s="292" t="str">
        <f>IF($A$2=1,'[1]1'!F54,IF($A$2=2,'[1]2'!F54,IF($A$2=3,'[1]3'!F54,IF($A$2=4,'[1]4'!F54,IF($A$2=5,'[1]5'!F54,IF($A$2=6,'[1]6'!F54,IF($A$2=7,'[1]7'!F54,"")))))))</f>
        <v/>
      </c>
      <c r="AU17" s="292" t="str">
        <f>IF($A$2=1,'[1]1'!G54,IF($A$2=2,'[1]2'!G54,IF($A$2=3,'[1]3'!G54,IF($A$2=4,'[1]4'!G54,IF($A$2=5,'[1]5'!G54,IF($A$2=6,'[1]6'!G54,IF($A$2=7,'[1]7'!G54,"")))))))</f>
        <v/>
      </c>
      <c r="AV17" s="292" t="str">
        <f>IF($A$2=1,'[1]1'!H54,IF($A$2=2,'[1]2'!H54,IF($A$2=3,'[1]3'!H54,IF($A$2=4,'[1]4'!H54,IF($A$2=5,'[1]5'!H54,IF($A$2=6,'[1]6'!H54,IF($A$2=7,'[1]7'!H54,"")))))))</f>
        <v/>
      </c>
      <c r="AW17" s="292" t="str">
        <f>IF($A$2=1,'[1]1'!I54,IF($A$2=2,'[1]2'!I54,IF($A$2=3,'[1]3'!I54,IF($A$2=4,'[1]4'!I54,IF($A$2=5,'[1]5'!I54,IF($A$2=6,'[1]6'!I54,IF($A$2=7,'[1]7'!I54,"")))))))</f>
        <v/>
      </c>
      <c r="AX17" s="292" t="str">
        <f>IF($A$2=1,'[1]1'!J54,IF($A$2=2,'[1]2'!J54,IF($A$2=3,'[1]3'!J54,IF($A$2=4,'[1]4'!J54,IF($A$2=5,'[1]5'!J54,IF($A$2=6,'[1]6'!J54,IF($A$2=7,'[1]7'!J54,"")))))))</f>
        <v/>
      </c>
      <c r="AY17" s="408" t="str">
        <f>IF($A$2=1,'[1]1'!K54,IF($A$2=2,'[1]2'!K54,IF($A$2=3,'[1]3'!K54,IF($A$2=4,'[1]4'!K54,IF($A$2=5,'[1]5'!K54,IF($A$2=6,'[1]6'!K54,IF($A$2=7,'[1]7'!K54,"")))))))</f>
        <v/>
      </c>
      <c r="AZ17" s="408" t="str">
        <f>IF($A$2=1,'[1]1'!L54,IF($A$2=2,'[1]2'!L54,IF($A$2=3,'[1]3'!L54,IF($A$2=4,'[1]4'!L54,IF($A$2=5,'[1]5'!L54,IF($A$2=6,'[1]6'!L54,IF($A$2=7,'[1]7'!L54,"")))))))</f>
        <v/>
      </c>
      <c r="BA17" s="408" t="str">
        <f>IF($A$2=1,'[1]1'!M54,IF($A$2=2,'[1]2'!M54,IF($A$2=3,'[1]3'!M54,IF($A$2=4,'[1]4'!M54,IF($A$2=5,'[1]5'!M54,IF($A$2=6,'[1]6'!M54,IF($A$2=7,'[1]7'!M54,"")))))))</f>
        <v/>
      </c>
      <c r="BB17" s="409" t="str">
        <f>IF($A$2=1,'[1]1'!N54,IF($A$2=2,'[1]2'!N54,IF($A$2=3,'[1]3'!N54,IF($A$2=4,'[1]4'!N54,IF($A$2=5,'[1]5'!N54,IF($A$2=6,'[1]6'!N54,IF($A$2=7,'[1]7'!N54,"")))))))</f>
        <v/>
      </c>
      <c r="BC17" s="292" t="str">
        <f>IF($A$2=1,'[1]1'!O54,IF($A$2=2,'[1]2'!O54,IF($A$2=3,'[1]3'!O54,IF($A$2=4,'[1]4'!O54,IF($A$2=5,'[1]5'!O54,IF($A$2=6,'[1]6'!O54,IF($A$2=7,'[1]7'!O54,"")))))))</f>
        <v/>
      </c>
      <c r="BD17" s="292" t="str">
        <f>IF($A$2=1,'[1]1'!P54,IF($A$2=2,'[1]2'!P54,IF($A$2=3,'[1]3'!P54,IF($A$2=4,'[1]4'!P54,IF($A$2=5,'[1]5'!P54,IF($A$2=6,'[1]6'!P54,IF($A$2=7,'[1]7'!P54,"")))))))</f>
        <v/>
      </c>
      <c r="BE17" s="292" t="str">
        <f>IF($A$2=1,'[1]1'!Q54,IF($A$2=2,'[1]2'!Q54,IF($A$2=3,'[1]3'!Q54,IF($A$2=4,'[1]4'!Q54,IF($A$2=5,'[1]5'!Q54,IF($A$2=6,'[1]6'!Q54,IF($A$2=7,'[1]7'!Q54,"")))))))</f>
        <v/>
      </c>
      <c r="BF17" s="292" t="str">
        <f>IF($A$2=1,'[1]1'!R54,IF($A$2=2,'[1]2'!R54,IF($A$2=3,'[1]3'!R54,IF($A$2=4,'[1]4'!R54,IF($A$2=5,'[1]5'!R54,IF($A$2=6,'[1]6'!R54,IF($A$2=7,'[1]7'!R54,"")))))))</f>
        <v/>
      </c>
      <c r="BG17" s="292" t="str">
        <f>IF($A$2=1,'[1]1'!S54,IF($A$2=2,'[1]2'!S54,IF($A$2=3,'[1]3'!S54,IF($A$2=4,'[1]4'!S54,IF($A$2=5,'[1]5'!S54,IF($A$2=6,'[1]6'!S54,IF($A$2=7,'[1]7'!S54,"")))))))</f>
        <v/>
      </c>
      <c r="BH17" s="292" t="str">
        <f>IF($A$2=1,'[1]1'!T54,IF($A$2=2,'[1]2'!T54,IF($A$2=3,'[1]3'!T54,IF($A$2=4,'[1]4'!T54,IF($A$2=5,'[1]5'!T54,IF($A$2=6,'[1]6'!T54,IF($A$2=7,'[1]7'!T54,"")))))))</f>
        <v/>
      </c>
      <c r="BI17" s="292" t="str">
        <f>IF($A$2=1,'[1]1'!U54,IF($A$2=2,'[1]2'!U54,IF($A$2=3,'[1]3'!U54,IF($A$2=4,'[1]4'!U54,IF($A$2=5,'[1]5'!U54,IF($A$2=6,'[1]6'!U54,IF($A$2=7,'[1]7'!U54,"")))))))</f>
        <v/>
      </c>
      <c r="BJ17" s="292" t="str">
        <f>IF($A$2=1,'[1]1'!V54,IF($A$2=2,'[1]2'!V54,IF($A$2=3,'[1]3'!V54,IF($A$2=4,'[1]4'!V54,IF($A$2=5,'[1]5'!V54,IF($A$2=6,'[1]6'!V54,IF($A$2=7,'[1]7'!V54,"")))))))</f>
        <v/>
      </c>
      <c r="BK17" s="408" t="str">
        <f>IF($A$2=1,'[1]1'!W54,IF($A$2=2,'[1]2'!W54,IF($A$2=3,'[1]3'!W54,IF($A$2=4,'[1]4'!W54,IF($A$2=5,'[1]5'!W54,IF($A$2=6,'[1]6'!W54,IF($A$2=7,'[1]7'!W54,"")))))))</f>
        <v/>
      </c>
      <c r="BL17" s="408" t="str">
        <f>IF($A$2=1,'[1]1'!X54,IF($A$2=2,'[1]2'!X54,IF($A$2=3,'[1]3'!X54,IF($A$2=4,'[1]4'!X54,IF($A$2=5,'[1]5'!X54,IF($A$2=6,'[1]6'!X54,IF($A$2=7,'[1]7'!X54,"")))))))</f>
        <v/>
      </c>
      <c r="BM17" s="408" t="str">
        <f>IF($A$2=1,'[1]1'!Y54,IF($A$2=2,'[1]2'!Y54,IF($A$2=3,'[1]3'!Y54,IF($A$2=4,'[1]4'!Y54,IF($A$2=5,'[1]5'!Y54,IF($A$2=6,'[1]6'!Y54,IF($A$2=7,'[1]7'!Y54,"")))))))</f>
        <v/>
      </c>
      <c r="BN17" s="408" t="str">
        <f>IF($A$2=1,'[1]1'!Z54,IF($A$2=2,'[1]2'!Z54,IF($A$2=3,'[1]3'!Z54,IF($A$2=4,'[1]4'!Z54,IF($A$2=5,'[1]5'!Z54,IF($A$2=6,'[1]6'!Z54,IF($A$2=7,'[1]7'!Z54,"")))))))</f>
        <v/>
      </c>
      <c r="BO17" s="408" t="str">
        <f>IF($A$2=1,'[1]1'!AA54,IF($A$2=2,'[1]2'!AA54,IF($A$2=3,'[1]3'!AA54,IF($A$2=4,'[1]4'!AA54,IF($A$2=5,'[1]5'!AA54,IF($A$2=6,'[1]6'!AA54,IF($A$2=7,'[1]7'!AA54,"")))))))</f>
        <v/>
      </c>
      <c r="BP17" s="408" t="str">
        <f>IF($A$2=1,'[1]1'!AB54,IF($A$2=2,'[1]2'!AB54,IF($A$2=3,'[1]3'!AB54,IF($A$2=4,'[1]4'!AB54,IF($A$2=5,'[1]5'!AB54,IF($A$2=6,'[1]6'!AB54,IF($A$2=7,'[1]7'!AB54,"")))))))</f>
        <v/>
      </c>
      <c r="BQ17" s="408" t="str">
        <f>IF($A$2=1,'[1]1'!AC54,IF($A$2=2,'[1]2'!AC54,IF($A$2=3,'[1]3'!AC54,IF($A$2=4,'[1]4'!AC54,IF($A$2=5,'[1]5'!AC54,IF($A$2=6,'[1]6'!AC54,IF($A$2=7,'[1]7'!AC54,"")))))))</f>
        <v/>
      </c>
      <c r="BR17" s="408" t="str">
        <f>IF($A$2=1,'[1]1'!AD54,IF($A$2=2,'[1]2'!AD54,IF($A$2=3,'[1]3'!AD54,IF($A$2=4,'[1]4'!AD54,IF($A$2=5,'[1]5'!AD54,IF($A$2=6,'[1]6'!AD54,IF($A$2=7,'[1]7'!AD54,"")))))))</f>
        <v/>
      </c>
      <c r="BS17" s="408" t="str">
        <f>IF($A$2=1,'[1]1'!AE54,IF($A$2=2,'[1]2'!AE54,IF($A$2=3,'[1]3'!AE54,IF($A$2=4,'[1]4'!AE54,IF($A$2=5,'[1]5'!AE54,IF($A$2=6,'[1]6'!AE54,IF($A$2=7,'[1]7'!AE54,"")))))))</f>
        <v/>
      </c>
      <c r="BT17" s="408" t="str">
        <f>IF($A$2=1,'[1]1'!AF54,IF($A$2=2,'[1]2'!AF54,IF($A$2=3,'[1]3'!AF54,IF($A$2=4,'[1]4'!AF54,IF($A$2=5,'[1]5'!AF54,IF($A$2=6,'[1]6'!AF54,IF($A$2=7,'[1]7'!AF54,"")))))))</f>
        <v/>
      </c>
      <c r="BU17" s="408" t="str">
        <f>IF($A$2=1,'[1]1'!AG54,IF($A$2=2,'[1]2'!AG54,IF($A$2=3,'[1]3'!AG54,IF($A$2=4,'[1]4'!AG54,IF($A$2=5,'[1]5'!AG54,IF($A$2=6,'[1]6'!AG54,IF($A$2=7,'[1]7'!AG54,"")))))))</f>
        <v/>
      </c>
      <c r="BV17" s="408" t="str">
        <f>IF($A$2=1,'[1]1'!AH54,IF($A$2=2,'[1]2'!AH54,IF($A$2=3,'[1]3'!AH54,IF($A$2=4,'[1]4'!AH54,IF($A$2=5,'[1]5'!AH54,IF($A$2=6,'[1]6'!AH54,IF($A$2=7,'[1]7'!AH54,"")))))))</f>
        <v/>
      </c>
      <c r="BW17" s="408" t="str">
        <f>IF($A$2=1,'[1]1'!AI54,IF($A$2=2,'[1]2'!AI54,IF($A$2=3,'[1]3'!AI54,IF($A$2=4,'[1]4'!AI54,IF($A$2=5,'[1]5'!AI54,IF($A$2=6,'[1]6'!AI54,IF($A$2=7,'[1]7'!AI54,"")))))))</f>
        <v/>
      </c>
      <c r="BX17" s="408" t="str">
        <f>IF($A$2=1,'[1]1'!AJ54,IF($A$2=2,'[1]2'!AJ54,IF($A$2=3,'[1]3'!AJ54,IF($A$2=4,'[1]4'!AJ54,IF($A$2=5,'[1]5'!AJ54,IF($A$2=6,'[1]6'!AJ54,IF($A$2=7,'[1]7'!AJ54,"")))))))</f>
        <v/>
      </c>
      <c r="BY17" s="408" t="str">
        <f>IF($A$2=1,'[1]1'!AK54,IF($A$2=2,'[1]2'!AK54,IF($A$2=3,'[1]3'!AK54,IF($A$2=4,'[1]4'!AK54,IF($A$2=5,'[1]5'!AK54,IF($A$2=6,'[1]6'!AK54,IF($A$2=7,'[1]7'!AK54,"")))))))</f>
        <v/>
      </c>
      <c r="BZ17" s="408" t="str">
        <f>IF($A$2=1,'[1]1'!AL54,IF($A$2=2,'[1]2'!AL54,IF($A$2=3,'[1]3'!AL54,IF($A$2=4,'[1]4'!AL54,IF($A$2=5,'[1]5'!AL54,IF($A$2=6,'[1]6'!AL54,IF($A$2=7,'[1]7'!AL54,"")))))))</f>
        <v/>
      </c>
      <c r="CA17" s="408" t="str">
        <f>IF($A$2=1,'[1]1'!AM54,IF($A$2=2,'[1]2'!AM54,IF($A$2=3,'[1]3'!AM54,IF($A$2=4,'[1]4'!AM54,IF($A$2=5,'[1]5'!AM54,IF($A$2=6,'[1]6'!AM54,IF($A$2=7,'[1]7'!AM54,"")))))))</f>
        <v/>
      </c>
    </row>
    <row r="18" spans="1:79" ht="15.75" x14ac:dyDescent="0.25">
      <c r="A18" s="297"/>
      <c r="B18" s="298">
        <v>3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 t="s">
        <v>66</v>
      </c>
      <c r="AN18" s="294"/>
      <c r="AO18" s="303"/>
      <c r="AP18" s="298">
        <v>3</v>
      </c>
      <c r="AQ18" s="292" t="str">
        <f>IF($A$2=1,'[1]1'!C55,IF($A$2=2,'[1]2'!C55,IF($A$2=3,'[1]3'!C55,IF($A$2=4,'[1]4'!C55,IF($A$2=5,'[1]5'!C55,IF($A$2=6,'[1]6'!C55,IF($A$2=7,'[1]7'!C55,"")))))))</f>
        <v/>
      </c>
      <c r="AR18" s="292" t="str">
        <f>IF($A$2=1,'[1]1'!D55,IF($A$2=2,'[1]2'!D55,IF($A$2=3,'[1]3'!D55,IF($A$2=4,'[1]4'!D55,IF($A$2=5,'[1]5'!D55,IF($A$2=6,'[1]6'!D55,IF($A$2=7,'[1]7'!D55,"")))))))</f>
        <v/>
      </c>
      <c r="AS18" s="292" t="str">
        <f>IF($A$2=1,'[1]1'!E55,IF($A$2=2,'[1]2'!E55,IF($A$2=3,'[1]3'!E55,IF($A$2=4,'[1]4'!E55,IF($A$2=5,'[1]5'!E55,IF($A$2=6,'[1]6'!E55,IF($A$2=7,'[1]7'!E55,"")))))))</f>
        <v/>
      </c>
      <c r="AT18" s="292" t="str">
        <f>IF($A$2=1,'[1]1'!F55,IF($A$2=2,'[1]2'!F55,IF($A$2=3,'[1]3'!F55,IF($A$2=4,'[1]4'!F55,IF($A$2=5,'[1]5'!F55,IF($A$2=6,'[1]6'!F55,IF($A$2=7,'[1]7'!F55,"")))))))</f>
        <v/>
      </c>
      <c r="AU18" s="292" t="str">
        <f>IF($A$2=1,'[1]1'!G55,IF($A$2=2,'[1]2'!G55,IF($A$2=3,'[1]3'!G55,IF($A$2=4,'[1]4'!G55,IF($A$2=5,'[1]5'!G55,IF($A$2=6,'[1]6'!G55,IF($A$2=7,'[1]7'!G55,"")))))))</f>
        <v/>
      </c>
      <c r="AV18" s="292" t="str">
        <f>IF($A$2=1,'[1]1'!H55,IF($A$2=2,'[1]2'!H55,IF($A$2=3,'[1]3'!H55,IF($A$2=4,'[1]4'!H55,IF($A$2=5,'[1]5'!H55,IF($A$2=6,'[1]6'!H55,IF($A$2=7,'[1]7'!H55,"")))))))</f>
        <v/>
      </c>
      <c r="AW18" s="292" t="str">
        <f>IF($A$2=1,'[1]1'!I55,IF($A$2=2,'[1]2'!I55,IF($A$2=3,'[1]3'!I55,IF($A$2=4,'[1]4'!I55,IF($A$2=5,'[1]5'!I55,IF($A$2=6,'[1]6'!I55,IF($A$2=7,'[1]7'!I55,"")))))))</f>
        <v/>
      </c>
      <c r="AX18" s="292" t="str">
        <f>IF($A$2=1,'[1]1'!J55,IF($A$2=2,'[1]2'!J55,IF($A$2=3,'[1]3'!J55,IF($A$2=4,'[1]4'!J55,IF($A$2=5,'[1]5'!J55,IF($A$2=6,'[1]6'!J55,IF($A$2=7,'[1]7'!J55,"")))))))</f>
        <v/>
      </c>
      <c r="AY18" s="408" t="str">
        <f>IF($A$2=1,'[1]1'!K55,IF($A$2=2,'[1]2'!K55,IF($A$2=3,'[1]3'!K55,IF($A$2=4,'[1]4'!K55,IF($A$2=5,'[1]5'!K55,IF($A$2=6,'[1]6'!K55,IF($A$2=7,'[1]7'!K55,"")))))))</f>
        <v/>
      </c>
      <c r="AZ18" s="408" t="str">
        <f>IF($A$2=1,'[1]1'!L55,IF($A$2=2,'[1]2'!L55,IF($A$2=3,'[1]3'!L55,IF($A$2=4,'[1]4'!L55,IF($A$2=5,'[1]5'!L55,IF($A$2=6,'[1]6'!L55,IF($A$2=7,'[1]7'!L55,"")))))))</f>
        <v/>
      </c>
      <c r="BA18" s="408" t="str">
        <f>IF($A$2=1,'[1]1'!M55,IF($A$2=2,'[1]2'!M55,IF($A$2=3,'[1]3'!M55,IF($A$2=4,'[1]4'!M55,IF($A$2=5,'[1]5'!M55,IF($A$2=6,'[1]6'!M55,IF($A$2=7,'[1]7'!M55,"")))))))</f>
        <v/>
      </c>
      <c r="BB18" s="409" t="str">
        <f>IF($A$2=1,'[1]1'!N55,IF($A$2=2,'[1]2'!N55,IF($A$2=3,'[1]3'!N55,IF($A$2=4,'[1]4'!N55,IF($A$2=5,'[1]5'!N55,IF($A$2=6,'[1]6'!N55,IF($A$2=7,'[1]7'!N55,"")))))))</f>
        <v/>
      </c>
      <c r="BC18" s="292" t="str">
        <f>IF($A$2=1,'[1]1'!O55,IF($A$2=2,'[1]2'!O55,IF($A$2=3,'[1]3'!O55,IF($A$2=4,'[1]4'!O55,IF($A$2=5,'[1]5'!O55,IF($A$2=6,'[1]6'!O55,IF($A$2=7,'[1]7'!O55,"")))))))</f>
        <v/>
      </c>
      <c r="BD18" s="292" t="str">
        <f>IF($A$2=1,'[1]1'!P55,IF($A$2=2,'[1]2'!P55,IF($A$2=3,'[1]3'!P55,IF($A$2=4,'[1]4'!P55,IF($A$2=5,'[1]5'!P55,IF($A$2=6,'[1]6'!P55,IF($A$2=7,'[1]7'!P55,"")))))))</f>
        <v/>
      </c>
      <c r="BE18" s="292" t="str">
        <f>IF($A$2=1,'[1]1'!Q55,IF($A$2=2,'[1]2'!Q55,IF($A$2=3,'[1]3'!Q55,IF($A$2=4,'[1]4'!Q55,IF($A$2=5,'[1]5'!Q55,IF($A$2=6,'[1]6'!Q55,IF($A$2=7,'[1]7'!Q55,"")))))))</f>
        <v/>
      </c>
      <c r="BF18" s="292" t="str">
        <f>IF($A$2=1,'[1]1'!R55,IF($A$2=2,'[1]2'!R55,IF($A$2=3,'[1]3'!R55,IF($A$2=4,'[1]4'!R55,IF($A$2=5,'[1]5'!R55,IF($A$2=6,'[1]6'!R55,IF($A$2=7,'[1]7'!R55,"")))))))</f>
        <v/>
      </c>
      <c r="BG18" s="292" t="str">
        <f>IF($A$2=1,'[1]1'!S55,IF($A$2=2,'[1]2'!S55,IF($A$2=3,'[1]3'!S55,IF($A$2=4,'[1]4'!S55,IF($A$2=5,'[1]5'!S55,IF($A$2=6,'[1]6'!S55,IF($A$2=7,'[1]7'!S55,"")))))))</f>
        <v/>
      </c>
      <c r="BH18" s="292" t="str">
        <f>IF($A$2=1,'[1]1'!T55,IF($A$2=2,'[1]2'!T55,IF($A$2=3,'[1]3'!T55,IF($A$2=4,'[1]4'!T55,IF($A$2=5,'[1]5'!T55,IF($A$2=6,'[1]6'!T55,IF($A$2=7,'[1]7'!T55,"")))))))</f>
        <v/>
      </c>
      <c r="BI18" s="292" t="str">
        <f>IF($A$2=1,'[1]1'!U55,IF($A$2=2,'[1]2'!U55,IF($A$2=3,'[1]3'!U55,IF($A$2=4,'[1]4'!U55,IF($A$2=5,'[1]5'!U55,IF($A$2=6,'[1]6'!U55,IF($A$2=7,'[1]7'!U55,"")))))))</f>
        <v/>
      </c>
      <c r="BJ18" s="292" t="str">
        <f>IF($A$2=1,'[1]1'!V55,IF($A$2=2,'[1]2'!V55,IF($A$2=3,'[1]3'!V55,IF($A$2=4,'[1]4'!V55,IF($A$2=5,'[1]5'!V55,IF($A$2=6,'[1]6'!V55,IF($A$2=7,'[1]7'!V55,"")))))))</f>
        <v/>
      </c>
      <c r="BK18" s="408" t="str">
        <f>IF($A$2=1,'[1]1'!W55,IF($A$2=2,'[1]2'!W55,IF($A$2=3,'[1]3'!W55,IF($A$2=4,'[1]4'!W55,IF($A$2=5,'[1]5'!W55,IF($A$2=6,'[1]6'!W55,IF($A$2=7,'[1]7'!W55,"")))))))</f>
        <v/>
      </c>
      <c r="BL18" s="408" t="str">
        <f>IF($A$2=1,'[1]1'!X55,IF($A$2=2,'[1]2'!X55,IF($A$2=3,'[1]3'!X55,IF($A$2=4,'[1]4'!X55,IF($A$2=5,'[1]5'!X55,IF($A$2=6,'[1]6'!X55,IF($A$2=7,'[1]7'!X55,"")))))))</f>
        <v/>
      </c>
      <c r="BM18" s="408" t="str">
        <f>IF($A$2=1,'[1]1'!Y55,IF($A$2=2,'[1]2'!Y55,IF($A$2=3,'[1]3'!Y55,IF($A$2=4,'[1]4'!Y55,IF($A$2=5,'[1]5'!Y55,IF($A$2=6,'[1]6'!Y55,IF($A$2=7,'[1]7'!Y55,"")))))))</f>
        <v/>
      </c>
      <c r="BN18" s="408" t="str">
        <f>IF($A$2=1,'[1]1'!Z55,IF($A$2=2,'[1]2'!Z55,IF($A$2=3,'[1]3'!Z55,IF($A$2=4,'[1]4'!Z55,IF($A$2=5,'[1]5'!Z55,IF($A$2=6,'[1]6'!Z55,IF($A$2=7,'[1]7'!Z55,"")))))))</f>
        <v/>
      </c>
      <c r="BO18" s="408" t="str">
        <f>IF($A$2=1,'[1]1'!AA55,IF($A$2=2,'[1]2'!AA55,IF($A$2=3,'[1]3'!AA55,IF($A$2=4,'[1]4'!AA55,IF($A$2=5,'[1]5'!AA55,IF($A$2=6,'[1]6'!AA55,IF($A$2=7,'[1]7'!AA55,"")))))))</f>
        <v/>
      </c>
      <c r="BP18" s="408" t="str">
        <f>IF($A$2=1,'[1]1'!AB55,IF($A$2=2,'[1]2'!AB55,IF($A$2=3,'[1]3'!AB55,IF($A$2=4,'[1]4'!AB55,IF($A$2=5,'[1]5'!AB55,IF($A$2=6,'[1]6'!AB55,IF($A$2=7,'[1]7'!AB55,"")))))))</f>
        <v/>
      </c>
      <c r="BQ18" s="408" t="str">
        <f>IF($A$2=1,'[1]1'!AC55,IF($A$2=2,'[1]2'!AC55,IF($A$2=3,'[1]3'!AC55,IF($A$2=4,'[1]4'!AC55,IF($A$2=5,'[1]5'!AC55,IF($A$2=6,'[1]6'!AC55,IF($A$2=7,'[1]7'!AC55,"")))))))</f>
        <v/>
      </c>
      <c r="BR18" s="408" t="str">
        <f>IF($A$2=1,'[1]1'!AD55,IF($A$2=2,'[1]2'!AD55,IF($A$2=3,'[1]3'!AD55,IF($A$2=4,'[1]4'!AD55,IF($A$2=5,'[1]5'!AD55,IF($A$2=6,'[1]6'!AD55,IF($A$2=7,'[1]7'!AD55,"")))))))</f>
        <v/>
      </c>
      <c r="BS18" s="408" t="str">
        <f>IF($A$2=1,'[1]1'!AE55,IF($A$2=2,'[1]2'!AE55,IF($A$2=3,'[1]3'!AE55,IF($A$2=4,'[1]4'!AE55,IF($A$2=5,'[1]5'!AE55,IF($A$2=6,'[1]6'!AE55,IF($A$2=7,'[1]7'!AE55,"")))))))</f>
        <v/>
      </c>
      <c r="BT18" s="408" t="str">
        <f>IF($A$2=1,'[1]1'!AF55,IF($A$2=2,'[1]2'!AF55,IF($A$2=3,'[1]3'!AF55,IF($A$2=4,'[1]4'!AF55,IF($A$2=5,'[1]5'!AF55,IF($A$2=6,'[1]6'!AF55,IF($A$2=7,'[1]7'!AF55,"")))))))</f>
        <v/>
      </c>
      <c r="BU18" s="408" t="str">
        <f>IF($A$2=1,'[1]1'!AG55,IF($A$2=2,'[1]2'!AG55,IF($A$2=3,'[1]3'!AG55,IF($A$2=4,'[1]4'!AG55,IF($A$2=5,'[1]5'!AG55,IF($A$2=6,'[1]6'!AG55,IF($A$2=7,'[1]7'!AG55,"")))))))</f>
        <v/>
      </c>
      <c r="BV18" s="408" t="str">
        <f>IF($A$2=1,'[1]1'!AH55,IF($A$2=2,'[1]2'!AH55,IF($A$2=3,'[1]3'!AH55,IF($A$2=4,'[1]4'!AH55,IF($A$2=5,'[1]5'!AH55,IF($A$2=6,'[1]6'!AH55,IF($A$2=7,'[1]7'!AH55,"")))))))</f>
        <v/>
      </c>
      <c r="BW18" s="408" t="str">
        <f>IF($A$2=1,'[1]1'!AI55,IF($A$2=2,'[1]2'!AI55,IF($A$2=3,'[1]3'!AI55,IF($A$2=4,'[1]4'!AI55,IF($A$2=5,'[1]5'!AI55,IF($A$2=6,'[1]6'!AI55,IF($A$2=7,'[1]7'!AI55,"")))))))</f>
        <v/>
      </c>
      <c r="BX18" s="408" t="str">
        <f>IF($A$2=1,'[1]1'!AJ55,IF($A$2=2,'[1]2'!AJ55,IF($A$2=3,'[1]3'!AJ55,IF($A$2=4,'[1]4'!AJ55,IF($A$2=5,'[1]5'!AJ55,IF($A$2=6,'[1]6'!AJ55,IF($A$2=7,'[1]7'!AJ55,"")))))))</f>
        <v/>
      </c>
      <c r="BY18" s="408" t="str">
        <f>IF($A$2=1,'[1]1'!AK55,IF($A$2=2,'[1]2'!AK55,IF($A$2=3,'[1]3'!AK55,IF($A$2=4,'[1]4'!AK55,IF($A$2=5,'[1]5'!AK55,IF($A$2=6,'[1]6'!AK55,IF($A$2=7,'[1]7'!AK55,"")))))))</f>
        <v/>
      </c>
      <c r="BZ18" s="408" t="str">
        <f>IF($A$2=1,'[1]1'!AL55,IF($A$2=2,'[1]2'!AL55,IF($A$2=3,'[1]3'!AL55,IF($A$2=4,'[1]4'!AL55,IF($A$2=5,'[1]5'!AL55,IF($A$2=6,'[1]6'!AL55,IF($A$2=7,'[1]7'!AL55,"")))))))</f>
        <v/>
      </c>
      <c r="CA18" s="408" t="str">
        <f>IF($A$2=1,'[1]1'!AM55,IF($A$2=2,'[1]2'!AM55,IF($A$2=3,'[1]3'!AM55,IF($A$2=4,'[1]4'!AM55,IF($A$2=5,'[1]5'!AM55,IF($A$2=6,'[1]6'!AM55,IF($A$2=7,'[1]7'!AM55,"")))))))</f>
        <v/>
      </c>
    </row>
    <row r="19" spans="1:79" ht="15.75" x14ac:dyDescent="0.25">
      <c r="A19" s="297"/>
      <c r="B19" s="298">
        <v>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 t="s">
        <v>66</v>
      </c>
      <c r="AN19" s="294" t="s">
        <v>237</v>
      </c>
      <c r="AO19" s="303"/>
      <c r="AP19" s="298">
        <v>4</v>
      </c>
      <c r="AQ19" s="292" t="str">
        <f>IF($A$2=1,'[1]1'!C56,IF($A$2=2,'[1]2'!C56,IF($A$2=3,'[1]3'!C56,IF($A$2=4,'[1]4'!C56,IF($A$2=5,'[1]5'!C56,IF($A$2=6,'[1]6'!C56,IF($A$2=7,'[1]7'!C56,"")))))))</f>
        <v/>
      </c>
      <c r="AR19" s="292" t="str">
        <f>IF($A$2=1,'[1]1'!D56,IF($A$2=2,'[1]2'!D56,IF($A$2=3,'[1]3'!D56,IF($A$2=4,'[1]4'!D56,IF($A$2=5,'[1]5'!D56,IF($A$2=6,'[1]6'!D56,IF($A$2=7,'[1]7'!D56,"")))))))</f>
        <v/>
      </c>
      <c r="AS19" s="292" t="str">
        <f>IF($A$2=1,'[1]1'!E56,IF($A$2=2,'[1]2'!E56,IF($A$2=3,'[1]3'!E56,IF($A$2=4,'[1]4'!E56,IF($A$2=5,'[1]5'!E56,IF($A$2=6,'[1]6'!E56,IF($A$2=7,'[1]7'!E56,"")))))))</f>
        <v/>
      </c>
      <c r="AT19" s="292" t="str">
        <f>IF($A$2=1,'[1]1'!F56,IF($A$2=2,'[1]2'!F56,IF($A$2=3,'[1]3'!F56,IF($A$2=4,'[1]4'!F56,IF($A$2=5,'[1]5'!F56,IF($A$2=6,'[1]6'!F56,IF($A$2=7,'[1]7'!F56,"")))))))</f>
        <v/>
      </c>
      <c r="AU19" s="292" t="str">
        <f>IF($A$2=1,'[1]1'!G56,IF($A$2=2,'[1]2'!G56,IF($A$2=3,'[1]3'!G56,IF($A$2=4,'[1]4'!G56,IF($A$2=5,'[1]5'!G56,IF($A$2=6,'[1]6'!G56,IF($A$2=7,'[1]7'!G56,"")))))))</f>
        <v/>
      </c>
      <c r="AV19" s="292" t="str">
        <f>IF($A$2=1,'[1]1'!H56,IF($A$2=2,'[1]2'!H56,IF($A$2=3,'[1]3'!H56,IF($A$2=4,'[1]4'!H56,IF($A$2=5,'[1]5'!H56,IF($A$2=6,'[1]6'!H56,IF($A$2=7,'[1]7'!H56,"")))))))</f>
        <v/>
      </c>
      <c r="AW19" s="292" t="str">
        <f>IF($A$2=1,'[1]1'!I56,IF($A$2=2,'[1]2'!I56,IF($A$2=3,'[1]3'!I56,IF($A$2=4,'[1]4'!I56,IF($A$2=5,'[1]5'!I56,IF($A$2=6,'[1]6'!I56,IF($A$2=7,'[1]7'!I56,"")))))))</f>
        <v/>
      </c>
      <c r="AX19" s="292" t="str">
        <f>IF($A$2=1,'[1]1'!J56,IF($A$2=2,'[1]2'!J56,IF($A$2=3,'[1]3'!J56,IF($A$2=4,'[1]4'!J56,IF($A$2=5,'[1]5'!J56,IF($A$2=6,'[1]6'!J56,IF($A$2=7,'[1]7'!J56,"")))))))</f>
        <v/>
      </c>
      <c r="AY19" s="408" t="str">
        <f>IF($A$2=1,'[1]1'!K56,IF($A$2=2,'[1]2'!K56,IF($A$2=3,'[1]3'!K56,IF($A$2=4,'[1]4'!K56,IF($A$2=5,'[1]5'!K56,IF($A$2=6,'[1]6'!K56,IF($A$2=7,'[1]7'!K56,"")))))))</f>
        <v/>
      </c>
      <c r="AZ19" s="408" t="str">
        <f>IF($A$2=1,'[1]1'!L56,IF($A$2=2,'[1]2'!L56,IF($A$2=3,'[1]3'!L56,IF($A$2=4,'[1]4'!L56,IF($A$2=5,'[1]5'!L56,IF($A$2=6,'[1]6'!L56,IF($A$2=7,'[1]7'!L56,"")))))))</f>
        <v/>
      </c>
      <c r="BA19" s="408" t="str">
        <f>IF($A$2=1,'[1]1'!M56,IF($A$2=2,'[1]2'!M56,IF($A$2=3,'[1]3'!M56,IF($A$2=4,'[1]4'!M56,IF($A$2=5,'[1]5'!M56,IF($A$2=6,'[1]6'!M56,IF($A$2=7,'[1]7'!M56,"")))))))</f>
        <v/>
      </c>
      <c r="BB19" s="409" t="str">
        <f>IF($A$2=1,'[1]1'!N56,IF($A$2=2,'[1]2'!N56,IF($A$2=3,'[1]3'!N56,IF($A$2=4,'[1]4'!N56,IF($A$2=5,'[1]5'!N56,IF($A$2=6,'[1]6'!N56,IF($A$2=7,'[1]7'!N56,"")))))))</f>
        <v/>
      </c>
      <c r="BC19" s="292" t="str">
        <f>IF($A$2=1,'[1]1'!O56,IF($A$2=2,'[1]2'!O56,IF($A$2=3,'[1]3'!O56,IF($A$2=4,'[1]4'!O56,IF($A$2=5,'[1]5'!O56,IF($A$2=6,'[1]6'!O56,IF($A$2=7,'[1]7'!O56,"")))))))</f>
        <v/>
      </c>
      <c r="BD19" s="292" t="str">
        <f>IF($A$2=1,'[1]1'!P56,IF($A$2=2,'[1]2'!P56,IF($A$2=3,'[1]3'!P56,IF($A$2=4,'[1]4'!P56,IF($A$2=5,'[1]5'!P56,IF($A$2=6,'[1]6'!P56,IF($A$2=7,'[1]7'!P56,"")))))))</f>
        <v/>
      </c>
      <c r="BE19" s="292" t="str">
        <f>IF($A$2=1,'[1]1'!Q56,IF($A$2=2,'[1]2'!Q56,IF($A$2=3,'[1]3'!Q56,IF($A$2=4,'[1]4'!Q56,IF($A$2=5,'[1]5'!Q56,IF($A$2=6,'[1]6'!Q56,IF($A$2=7,'[1]7'!Q56,"")))))))</f>
        <v/>
      </c>
      <c r="BF19" s="292" t="str">
        <f>IF($A$2=1,'[1]1'!R56,IF($A$2=2,'[1]2'!R56,IF($A$2=3,'[1]3'!R56,IF($A$2=4,'[1]4'!R56,IF($A$2=5,'[1]5'!R56,IF($A$2=6,'[1]6'!R56,IF($A$2=7,'[1]7'!R56,"")))))))</f>
        <v/>
      </c>
      <c r="BG19" s="292" t="str">
        <f>IF($A$2=1,'[1]1'!S56,IF($A$2=2,'[1]2'!S56,IF($A$2=3,'[1]3'!S56,IF($A$2=4,'[1]4'!S56,IF($A$2=5,'[1]5'!S56,IF($A$2=6,'[1]6'!S56,IF($A$2=7,'[1]7'!S56,"")))))))</f>
        <v/>
      </c>
      <c r="BH19" s="292" t="str">
        <f>IF($A$2=1,'[1]1'!T56,IF($A$2=2,'[1]2'!T56,IF($A$2=3,'[1]3'!T56,IF($A$2=4,'[1]4'!T56,IF($A$2=5,'[1]5'!T56,IF($A$2=6,'[1]6'!T56,IF($A$2=7,'[1]7'!T56,"")))))))</f>
        <v/>
      </c>
      <c r="BI19" s="292" t="str">
        <f>IF($A$2=1,'[1]1'!U56,IF($A$2=2,'[1]2'!U56,IF($A$2=3,'[1]3'!U56,IF($A$2=4,'[1]4'!U56,IF($A$2=5,'[1]5'!U56,IF($A$2=6,'[1]6'!U56,IF($A$2=7,'[1]7'!U56,"")))))))</f>
        <v/>
      </c>
      <c r="BJ19" s="292" t="str">
        <f>IF($A$2=1,'[1]1'!V56,IF($A$2=2,'[1]2'!V56,IF($A$2=3,'[1]3'!V56,IF($A$2=4,'[1]4'!V56,IF($A$2=5,'[1]5'!V56,IF($A$2=6,'[1]6'!V56,IF($A$2=7,'[1]7'!V56,"")))))))</f>
        <v/>
      </c>
      <c r="BK19" s="408" t="str">
        <f>IF($A$2=1,'[1]1'!W56,IF($A$2=2,'[1]2'!W56,IF($A$2=3,'[1]3'!W56,IF($A$2=4,'[1]4'!W56,IF($A$2=5,'[1]5'!W56,IF($A$2=6,'[1]6'!W56,IF($A$2=7,'[1]7'!W56,"")))))))</f>
        <v/>
      </c>
      <c r="BL19" s="408" t="str">
        <f>IF($A$2=1,'[1]1'!X56,IF($A$2=2,'[1]2'!X56,IF($A$2=3,'[1]3'!X56,IF($A$2=4,'[1]4'!X56,IF($A$2=5,'[1]5'!X56,IF($A$2=6,'[1]6'!X56,IF($A$2=7,'[1]7'!X56,"")))))))</f>
        <v/>
      </c>
      <c r="BM19" s="408" t="str">
        <f>IF($A$2=1,'[1]1'!Y56,IF($A$2=2,'[1]2'!Y56,IF($A$2=3,'[1]3'!Y56,IF($A$2=4,'[1]4'!Y56,IF($A$2=5,'[1]5'!Y56,IF($A$2=6,'[1]6'!Y56,IF($A$2=7,'[1]7'!Y56,"")))))))</f>
        <v/>
      </c>
      <c r="BN19" s="408" t="str">
        <f>IF($A$2=1,'[1]1'!Z56,IF($A$2=2,'[1]2'!Z56,IF($A$2=3,'[1]3'!Z56,IF($A$2=4,'[1]4'!Z56,IF($A$2=5,'[1]5'!Z56,IF($A$2=6,'[1]6'!Z56,IF($A$2=7,'[1]7'!Z56,"")))))))</f>
        <v/>
      </c>
      <c r="BO19" s="408" t="str">
        <f>IF($A$2=1,'[1]1'!AA56,IF($A$2=2,'[1]2'!AA56,IF($A$2=3,'[1]3'!AA56,IF($A$2=4,'[1]4'!AA56,IF($A$2=5,'[1]5'!AA56,IF($A$2=6,'[1]6'!AA56,IF($A$2=7,'[1]7'!AA56,"")))))))</f>
        <v/>
      </c>
      <c r="BP19" s="408" t="str">
        <f>IF($A$2=1,'[1]1'!AB56,IF($A$2=2,'[1]2'!AB56,IF($A$2=3,'[1]3'!AB56,IF($A$2=4,'[1]4'!AB56,IF($A$2=5,'[1]5'!AB56,IF($A$2=6,'[1]6'!AB56,IF($A$2=7,'[1]7'!AB56,"")))))))</f>
        <v/>
      </c>
      <c r="BQ19" s="408" t="str">
        <f>IF($A$2=1,'[1]1'!AC56,IF($A$2=2,'[1]2'!AC56,IF($A$2=3,'[1]3'!AC56,IF($A$2=4,'[1]4'!AC56,IF($A$2=5,'[1]5'!AC56,IF($A$2=6,'[1]6'!AC56,IF($A$2=7,'[1]7'!AC56,"")))))))</f>
        <v/>
      </c>
      <c r="BR19" s="408" t="str">
        <f>IF($A$2=1,'[1]1'!AD56,IF($A$2=2,'[1]2'!AD56,IF($A$2=3,'[1]3'!AD56,IF($A$2=4,'[1]4'!AD56,IF($A$2=5,'[1]5'!AD56,IF($A$2=6,'[1]6'!AD56,IF($A$2=7,'[1]7'!AD56,"")))))))</f>
        <v/>
      </c>
      <c r="BS19" s="408" t="str">
        <f>IF($A$2=1,'[1]1'!AE56,IF($A$2=2,'[1]2'!AE56,IF($A$2=3,'[1]3'!AE56,IF($A$2=4,'[1]4'!AE56,IF($A$2=5,'[1]5'!AE56,IF($A$2=6,'[1]6'!AE56,IF($A$2=7,'[1]7'!AE56,"")))))))</f>
        <v/>
      </c>
      <c r="BT19" s="408" t="str">
        <f>IF($A$2=1,'[1]1'!AF56,IF($A$2=2,'[1]2'!AF56,IF($A$2=3,'[1]3'!AF56,IF($A$2=4,'[1]4'!AF56,IF($A$2=5,'[1]5'!AF56,IF($A$2=6,'[1]6'!AF56,IF($A$2=7,'[1]7'!AF56,"")))))))</f>
        <v/>
      </c>
      <c r="BU19" s="408" t="str">
        <f>IF($A$2=1,'[1]1'!AG56,IF($A$2=2,'[1]2'!AG56,IF($A$2=3,'[1]3'!AG56,IF($A$2=4,'[1]4'!AG56,IF($A$2=5,'[1]5'!AG56,IF($A$2=6,'[1]6'!AG56,IF($A$2=7,'[1]7'!AG56,"")))))))</f>
        <v/>
      </c>
      <c r="BV19" s="408" t="str">
        <f>IF($A$2=1,'[1]1'!AH56,IF($A$2=2,'[1]2'!AH56,IF($A$2=3,'[1]3'!AH56,IF($A$2=4,'[1]4'!AH56,IF($A$2=5,'[1]5'!AH56,IF($A$2=6,'[1]6'!AH56,IF($A$2=7,'[1]7'!AH56,"")))))))</f>
        <v/>
      </c>
      <c r="BW19" s="408" t="str">
        <f>IF($A$2=1,'[1]1'!AI56,IF($A$2=2,'[1]2'!AI56,IF($A$2=3,'[1]3'!AI56,IF($A$2=4,'[1]4'!AI56,IF($A$2=5,'[1]5'!AI56,IF($A$2=6,'[1]6'!AI56,IF($A$2=7,'[1]7'!AI56,"")))))))</f>
        <v/>
      </c>
      <c r="BX19" s="408" t="str">
        <f>IF($A$2=1,'[1]1'!AJ56,IF($A$2=2,'[1]2'!AJ56,IF($A$2=3,'[1]3'!AJ56,IF($A$2=4,'[1]4'!AJ56,IF($A$2=5,'[1]5'!AJ56,IF($A$2=6,'[1]6'!AJ56,IF($A$2=7,'[1]7'!AJ56,"")))))))</f>
        <v/>
      </c>
      <c r="BY19" s="408" t="str">
        <f>IF($A$2=1,'[1]1'!AK56,IF($A$2=2,'[1]2'!AK56,IF($A$2=3,'[1]3'!AK56,IF($A$2=4,'[1]4'!AK56,IF($A$2=5,'[1]5'!AK56,IF($A$2=6,'[1]6'!AK56,IF($A$2=7,'[1]7'!AK56,"")))))))</f>
        <v/>
      </c>
      <c r="BZ19" s="408" t="str">
        <f>IF($A$2=1,'[1]1'!AL56,IF($A$2=2,'[1]2'!AL56,IF($A$2=3,'[1]3'!AL56,IF($A$2=4,'[1]4'!AL56,IF($A$2=5,'[1]5'!AL56,IF($A$2=6,'[1]6'!AL56,IF($A$2=7,'[1]7'!AL56,"")))))))</f>
        <v/>
      </c>
      <c r="CA19" s="408" t="str">
        <f>IF($A$2=1,'[1]1'!AM56,IF($A$2=2,'[1]2'!AM56,IF($A$2=3,'[1]3'!AM56,IF($A$2=4,'[1]4'!AM56,IF($A$2=5,'[1]5'!AM56,IF($A$2=6,'[1]6'!AM56,IF($A$2=7,'[1]7'!AM56,"")))))))</f>
        <v/>
      </c>
    </row>
    <row r="20" spans="1:79" ht="16.5" thickBot="1" x14ac:dyDescent="0.3">
      <c r="A20" s="401"/>
      <c r="B20" s="402">
        <v>5</v>
      </c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 t="s">
        <v>66</v>
      </c>
      <c r="AN20" s="294" t="s">
        <v>237</v>
      </c>
      <c r="AO20" s="311"/>
      <c r="AP20" s="312">
        <v>5</v>
      </c>
      <c r="AQ20" s="313" t="str">
        <f>IF($A$2=1,'[1]1'!C57,IF($A$2=2,'[1]2'!C57,IF($A$2=3,'[1]3'!C57,IF($A$2=4,'[1]4'!C57,IF($A$2=5,'[1]5'!C57,IF($A$2=6,'[1]6'!C57,IF($A$2=7,'[1]7'!C57,"")))))))</f>
        <v/>
      </c>
      <c r="AR20" s="313" t="str">
        <f>IF($A$2=1,'[1]1'!D57,IF($A$2=2,'[1]2'!D57,IF($A$2=3,'[1]3'!D57,IF($A$2=4,'[1]4'!D57,IF($A$2=5,'[1]5'!D57,IF($A$2=6,'[1]6'!D57,IF($A$2=7,'[1]7'!D57,"")))))))</f>
        <v/>
      </c>
      <c r="AS20" s="313" t="str">
        <f>IF($A$2=1,'[1]1'!E57,IF($A$2=2,'[1]2'!E57,IF($A$2=3,'[1]3'!E57,IF($A$2=4,'[1]4'!E57,IF($A$2=5,'[1]5'!E57,IF($A$2=6,'[1]6'!E57,IF($A$2=7,'[1]7'!E57,"")))))))</f>
        <v/>
      </c>
      <c r="AT20" s="313" t="str">
        <f>IF($A$2=1,'[1]1'!F57,IF($A$2=2,'[1]2'!F57,IF($A$2=3,'[1]3'!F57,IF($A$2=4,'[1]4'!F57,IF($A$2=5,'[1]5'!F57,IF($A$2=6,'[1]6'!F57,IF($A$2=7,'[1]7'!F57,"")))))))</f>
        <v/>
      </c>
      <c r="AU20" s="313" t="str">
        <f>IF($A$2=1,'[1]1'!G57,IF($A$2=2,'[1]2'!G57,IF($A$2=3,'[1]3'!G57,IF($A$2=4,'[1]4'!G57,IF($A$2=5,'[1]5'!G57,IF($A$2=6,'[1]6'!G57,IF($A$2=7,'[1]7'!G57,"")))))))</f>
        <v/>
      </c>
      <c r="AV20" s="313" t="str">
        <f>IF($A$2=1,'[1]1'!H57,IF($A$2=2,'[1]2'!H57,IF($A$2=3,'[1]3'!H57,IF($A$2=4,'[1]4'!H57,IF($A$2=5,'[1]5'!H57,IF($A$2=6,'[1]6'!H57,IF($A$2=7,'[1]7'!H57,"")))))))</f>
        <v/>
      </c>
      <c r="AW20" s="313" t="str">
        <f>IF($A$2=1,'[1]1'!I57,IF($A$2=2,'[1]2'!I57,IF($A$2=3,'[1]3'!I57,IF($A$2=4,'[1]4'!I57,IF($A$2=5,'[1]5'!I57,IF($A$2=6,'[1]6'!I57,IF($A$2=7,'[1]7'!I57,"")))))))</f>
        <v/>
      </c>
      <c r="AX20" s="313" t="str">
        <f>IF($A$2=1,'[1]1'!J57,IF($A$2=2,'[1]2'!J57,IF($A$2=3,'[1]3'!J57,IF($A$2=4,'[1]4'!J57,IF($A$2=5,'[1]5'!J57,IF($A$2=6,'[1]6'!J57,IF($A$2=7,'[1]7'!J57,"")))))))</f>
        <v/>
      </c>
      <c r="AY20" s="410" t="str">
        <f>IF($A$2=1,'[1]1'!K57,IF($A$2=2,'[1]2'!K57,IF($A$2=3,'[1]3'!K57,IF($A$2=4,'[1]4'!K57,IF($A$2=5,'[1]5'!K57,IF($A$2=6,'[1]6'!K57,IF($A$2=7,'[1]7'!K57,"")))))))</f>
        <v/>
      </c>
      <c r="AZ20" s="410" t="str">
        <f>IF($A$2=1,'[1]1'!L57,IF($A$2=2,'[1]2'!L57,IF($A$2=3,'[1]3'!L57,IF($A$2=4,'[1]4'!L57,IF($A$2=5,'[1]5'!L57,IF($A$2=6,'[1]6'!L57,IF($A$2=7,'[1]7'!L57,"")))))))</f>
        <v/>
      </c>
      <c r="BA20" s="410" t="str">
        <f>IF($A$2=1,'[1]1'!M57,IF($A$2=2,'[1]2'!M57,IF($A$2=3,'[1]3'!M57,IF($A$2=4,'[1]4'!M57,IF($A$2=5,'[1]5'!M57,IF($A$2=6,'[1]6'!M57,IF($A$2=7,'[1]7'!M57,"")))))))</f>
        <v/>
      </c>
      <c r="BB20" s="411" t="str">
        <f>IF($A$2=1,'[1]1'!N57,IF($A$2=2,'[1]2'!N57,IF($A$2=3,'[1]3'!N57,IF($A$2=4,'[1]4'!N57,IF($A$2=5,'[1]5'!N57,IF($A$2=6,'[1]6'!N57,IF($A$2=7,'[1]7'!N57,"")))))))</f>
        <v/>
      </c>
      <c r="BC20" s="313" t="str">
        <f>IF($A$2=1,'[1]1'!O57,IF($A$2=2,'[1]2'!O57,IF($A$2=3,'[1]3'!O57,IF($A$2=4,'[1]4'!O57,IF($A$2=5,'[1]5'!O57,IF($A$2=6,'[1]6'!O57,IF($A$2=7,'[1]7'!O57,"")))))))</f>
        <v/>
      </c>
      <c r="BD20" s="313" t="str">
        <f>IF($A$2=1,'[1]1'!P57,IF($A$2=2,'[1]2'!P57,IF($A$2=3,'[1]3'!P57,IF($A$2=4,'[1]4'!P57,IF($A$2=5,'[1]5'!P57,IF($A$2=6,'[1]6'!P57,IF($A$2=7,'[1]7'!P57,"")))))))</f>
        <v/>
      </c>
      <c r="BE20" s="313" t="str">
        <f>IF($A$2=1,'[1]1'!Q57,IF($A$2=2,'[1]2'!Q57,IF($A$2=3,'[1]3'!Q57,IF($A$2=4,'[1]4'!Q57,IF($A$2=5,'[1]5'!Q57,IF($A$2=6,'[1]6'!Q57,IF($A$2=7,'[1]7'!Q57,"")))))))</f>
        <v/>
      </c>
      <c r="BF20" s="313" t="str">
        <f>IF($A$2=1,'[1]1'!R57,IF($A$2=2,'[1]2'!R57,IF($A$2=3,'[1]3'!R57,IF($A$2=4,'[1]4'!R57,IF($A$2=5,'[1]5'!R57,IF($A$2=6,'[1]6'!R57,IF($A$2=7,'[1]7'!R57,"")))))))</f>
        <v/>
      </c>
      <c r="BG20" s="313" t="str">
        <f>IF($A$2=1,'[1]1'!S57,IF($A$2=2,'[1]2'!S57,IF($A$2=3,'[1]3'!S57,IF($A$2=4,'[1]4'!S57,IF($A$2=5,'[1]5'!S57,IF($A$2=6,'[1]6'!S57,IF($A$2=7,'[1]7'!S57,"")))))))</f>
        <v/>
      </c>
      <c r="BH20" s="313" t="str">
        <f>IF($A$2=1,'[1]1'!T57,IF($A$2=2,'[1]2'!T57,IF($A$2=3,'[1]3'!T57,IF($A$2=4,'[1]4'!T57,IF($A$2=5,'[1]5'!T57,IF($A$2=6,'[1]6'!T57,IF($A$2=7,'[1]7'!T57,"")))))))</f>
        <v/>
      </c>
      <c r="BI20" s="313" t="str">
        <f>IF($A$2=1,'[1]1'!U57,IF($A$2=2,'[1]2'!U57,IF($A$2=3,'[1]3'!U57,IF($A$2=4,'[1]4'!U57,IF($A$2=5,'[1]5'!U57,IF($A$2=6,'[1]6'!U57,IF($A$2=7,'[1]7'!U57,"")))))))</f>
        <v/>
      </c>
      <c r="BJ20" s="313" t="str">
        <f>IF($A$2=1,'[1]1'!V57,IF($A$2=2,'[1]2'!V57,IF($A$2=3,'[1]3'!V57,IF($A$2=4,'[1]4'!V57,IF($A$2=5,'[1]5'!V57,IF($A$2=6,'[1]6'!V57,IF($A$2=7,'[1]7'!V57,"")))))))</f>
        <v/>
      </c>
      <c r="BK20" s="410" t="str">
        <f>IF($A$2=1,'[1]1'!W57,IF($A$2=2,'[1]2'!W57,IF($A$2=3,'[1]3'!W57,IF($A$2=4,'[1]4'!W57,IF($A$2=5,'[1]5'!W57,IF($A$2=6,'[1]6'!W57,IF($A$2=7,'[1]7'!W57,"")))))))</f>
        <v/>
      </c>
      <c r="BL20" s="410" t="str">
        <f>IF($A$2=1,'[1]1'!X57,IF($A$2=2,'[1]2'!X57,IF($A$2=3,'[1]3'!X57,IF($A$2=4,'[1]4'!X57,IF($A$2=5,'[1]5'!X57,IF($A$2=6,'[1]6'!X57,IF($A$2=7,'[1]7'!X57,"")))))))</f>
        <v/>
      </c>
      <c r="BM20" s="410" t="str">
        <f>IF($A$2=1,'[1]1'!Y57,IF($A$2=2,'[1]2'!Y57,IF($A$2=3,'[1]3'!Y57,IF($A$2=4,'[1]4'!Y57,IF($A$2=5,'[1]5'!Y57,IF($A$2=6,'[1]6'!Y57,IF($A$2=7,'[1]7'!Y57,"")))))))</f>
        <v/>
      </c>
      <c r="BN20" s="410" t="str">
        <f>IF($A$2=1,'[1]1'!Z57,IF($A$2=2,'[1]2'!Z57,IF($A$2=3,'[1]3'!Z57,IF($A$2=4,'[1]4'!Z57,IF($A$2=5,'[1]5'!Z57,IF($A$2=6,'[1]6'!Z57,IF($A$2=7,'[1]7'!Z57,"")))))))</f>
        <v/>
      </c>
      <c r="BO20" s="410" t="str">
        <f>IF($A$2=1,'[1]1'!AA57,IF($A$2=2,'[1]2'!AA57,IF($A$2=3,'[1]3'!AA57,IF($A$2=4,'[1]4'!AA57,IF($A$2=5,'[1]5'!AA57,IF($A$2=6,'[1]6'!AA57,IF($A$2=7,'[1]7'!AA57,"")))))))</f>
        <v/>
      </c>
      <c r="BP20" s="410" t="str">
        <f>IF($A$2=1,'[1]1'!AB57,IF($A$2=2,'[1]2'!AB57,IF($A$2=3,'[1]3'!AB57,IF($A$2=4,'[1]4'!AB57,IF($A$2=5,'[1]5'!AB57,IF($A$2=6,'[1]6'!AB57,IF($A$2=7,'[1]7'!AB57,"")))))))</f>
        <v/>
      </c>
      <c r="BQ20" s="410" t="str">
        <f>IF($A$2=1,'[1]1'!AC57,IF($A$2=2,'[1]2'!AC57,IF($A$2=3,'[1]3'!AC57,IF($A$2=4,'[1]4'!AC57,IF($A$2=5,'[1]5'!AC57,IF($A$2=6,'[1]6'!AC57,IF($A$2=7,'[1]7'!AC57,"")))))))</f>
        <v/>
      </c>
      <c r="BR20" s="410" t="str">
        <f>IF($A$2=1,'[1]1'!AD57,IF($A$2=2,'[1]2'!AD57,IF($A$2=3,'[1]3'!AD57,IF($A$2=4,'[1]4'!AD57,IF($A$2=5,'[1]5'!AD57,IF($A$2=6,'[1]6'!AD57,IF($A$2=7,'[1]7'!AD57,"")))))))</f>
        <v/>
      </c>
      <c r="BS20" s="410" t="str">
        <f>IF($A$2=1,'[1]1'!AE57,IF($A$2=2,'[1]2'!AE57,IF($A$2=3,'[1]3'!AE57,IF($A$2=4,'[1]4'!AE57,IF($A$2=5,'[1]5'!AE57,IF($A$2=6,'[1]6'!AE57,IF($A$2=7,'[1]7'!AE57,"")))))))</f>
        <v/>
      </c>
      <c r="BT20" s="410" t="str">
        <f>IF($A$2=1,'[1]1'!AF57,IF($A$2=2,'[1]2'!AF57,IF($A$2=3,'[1]3'!AF57,IF($A$2=4,'[1]4'!AF57,IF($A$2=5,'[1]5'!AF57,IF($A$2=6,'[1]6'!AF57,IF($A$2=7,'[1]7'!AF57,"")))))))</f>
        <v/>
      </c>
      <c r="BU20" s="410" t="str">
        <f>IF($A$2=1,'[1]1'!AG57,IF($A$2=2,'[1]2'!AG57,IF($A$2=3,'[1]3'!AG57,IF($A$2=4,'[1]4'!AG57,IF($A$2=5,'[1]5'!AG57,IF($A$2=6,'[1]6'!AG57,IF($A$2=7,'[1]7'!AG57,"")))))))</f>
        <v/>
      </c>
      <c r="BV20" s="410" t="str">
        <f>IF($A$2=1,'[1]1'!AH57,IF($A$2=2,'[1]2'!AH57,IF($A$2=3,'[1]3'!AH57,IF($A$2=4,'[1]4'!AH57,IF($A$2=5,'[1]5'!AH57,IF($A$2=6,'[1]6'!AH57,IF($A$2=7,'[1]7'!AH57,"")))))))</f>
        <v/>
      </c>
      <c r="BW20" s="410" t="str">
        <f>IF($A$2=1,'[1]1'!AI57,IF($A$2=2,'[1]2'!AI57,IF($A$2=3,'[1]3'!AI57,IF($A$2=4,'[1]4'!AI57,IF($A$2=5,'[1]5'!AI57,IF($A$2=6,'[1]6'!AI57,IF($A$2=7,'[1]7'!AI57,"")))))))</f>
        <v/>
      </c>
      <c r="BX20" s="410" t="str">
        <f>IF($A$2=1,'[1]1'!AJ57,IF($A$2=2,'[1]2'!AJ57,IF($A$2=3,'[1]3'!AJ57,IF($A$2=4,'[1]4'!AJ57,IF($A$2=5,'[1]5'!AJ57,IF($A$2=6,'[1]6'!AJ57,IF($A$2=7,'[1]7'!AJ57,"")))))))</f>
        <v/>
      </c>
      <c r="BY20" s="410" t="str">
        <f>IF($A$2=1,'[1]1'!AK57,IF($A$2=2,'[1]2'!AK57,IF($A$2=3,'[1]3'!AK57,IF($A$2=4,'[1]4'!AK57,IF($A$2=5,'[1]5'!AK57,IF($A$2=6,'[1]6'!AK57,IF($A$2=7,'[1]7'!AK57,"")))))))</f>
        <v/>
      </c>
      <c r="BZ20" s="410" t="str">
        <f>IF($A$2=1,'[1]1'!AL57,IF($A$2=2,'[1]2'!AL57,IF($A$2=3,'[1]3'!AL57,IF($A$2=4,'[1]4'!AL57,IF($A$2=5,'[1]5'!AL57,IF($A$2=6,'[1]6'!AL57,IF($A$2=7,'[1]7'!AL57,"")))))))</f>
        <v/>
      </c>
      <c r="CA20" s="410" t="str">
        <f>IF($A$2=1,'[1]1'!AM57,IF($A$2=2,'[1]2'!AM57,IF($A$2=3,'[1]3'!AM57,IF($A$2=4,'[1]4'!AM57,IF($A$2=5,'[1]5'!AM57,IF($A$2=6,'[1]6'!AM57,IF($A$2=7,'[1]7'!AM57,"")))))))</f>
        <v/>
      </c>
    </row>
    <row r="21" spans="1:79" s="400" customFormat="1" ht="16.5" thickTop="1" x14ac:dyDescent="0.2">
      <c r="A21" s="394" t="s">
        <v>19</v>
      </c>
      <c r="B21" s="395" t="s">
        <v>233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7" t="s">
        <v>66</v>
      </c>
      <c r="AN21" s="398"/>
      <c r="AO21" s="295" t="s">
        <v>19</v>
      </c>
      <c r="AP21" s="296">
        <v>1</v>
      </c>
      <c r="AQ21" s="405" t="str">
        <f>IF($A$2=1,'[1]1'!C58,IF($A$2=2,'[1]2'!C58,IF($A$2=3,'[1]3'!C58,IF($A$2=4,'[1]4'!C58,IF($A$2=5,'[1]5'!C58,IF($A$2=6,'[1]6'!C58,IF($A$2=7,'[1]7'!C58,"")))))))</f>
        <v/>
      </c>
      <c r="AR21" s="405" t="str">
        <f>IF($A$2=1,'[1]1'!D58,IF($A$2=2,'[1]2'!D58,IF($A$2=3,'[1]3'!D58,IF($A$2=4,'[1]4'!D58,IF($A$2=5,'[1]5'!D58,IF($A$2=6,'[1]6'!D58,IF($A$2=7,'[1]7'!D58,"")))))))</f>
        <v/>
      </c>
      <c r="AS21" s="405" t="str">
        <f>IF($A$2=1,'[1]1'!E58,IF($A$2=2,'[1]2'!E58,IF($A$2=3,'[1]3'!E58,IF($A$2=4,'[1]4'!E58,IF($A$2=5,'[1]5'!E58,IF($A$2=6,'[1]6'!E58,IF($A$2=7,'[1]7'!E58,"")))))))</f>
        <v/>
      </c>
      <c r="AT21" s="405" t="str">
        <f>IF($A$2=1,'[1]1'!F58,IF($A$2=2,'[1]2'!F58,IF($A$2=3,'[1]3'!F58,IF($A$2=4,'[1]4'!F58,IF($A$2=5,'[1]5'!F58,IF($A$2=6,'[1]6'!F58,IF($A$2=7,'[1]7'!F58,"")))))))</f>
        <v/>
      </c>
      <c r="AU21" s="405" t="str">
        <f>IF($A$2=1,'[1]1'!G58,IF($A$2=2,'[1]2'!G58,IF($A$2=3,'[1]3'!G58,IF($A$2=4,'[1]4'!G58,IF($A$2=5,'[1]5'!G58,IF($A$2=6,'[1]6'!G58,IF($A$2=7,'[1]7'!G58,"")))))))</f>
        <v/>
      </c>
      <c r="AV21" s="405" t="str">
        <f>IF($A$2=1,'[1]1'!H58,IF($A$2=2,'[1]2'!H58,IF($A$2=3,'[1]3'!H58,IF($A$2=4,'[1]4'!H58,IF($A$2=5,'[1]5'!H58,IF($A$2=6,'[1]6'!H58,IF($A$2=7,'[1]7'!H58,"")))))))</f>
        <v/>
      </c>
      <c r="AW21" s="405" t="str">
        <f>IF($A$2=1,'[1]1'!I58,IF($A$2=2,'[1]2'!I58,IF($A$2=3,'[1]3'!I58,IF($A$2=4,'[1]4'!I58,IF($A$2=5,'[1]5'!I58,IF($A$2=6,'[1]6'!I58,IF($A$2=7,'[1]7'!I58,"")))))))</f>
        <v/>
      </c>
      <c r="AX21" s="405" t="str">
        <f>IF($A$2=1,'[1]1'!J58,IF($A$2=2,'[1]2'!J58,IF($A$2=3,'[1]3'!J58,IF($A$2=4,'[1]4'!J58,IF($A$2=5,'[1]5'!J58,IF($A$2=6,'[1]6'!J58,IF($A$2=7,'[1]7'!J58,"")))))))</f>
        <v/>
      </c>
      <c r="AY21" s="406" t="str">
        <f>IF($A$2=1,'[1]1'!K58,IF($A$2=2,'[1]2'!K58,IF($A$2=3,'[1]3'!K58,IF($A$2=4,'[1]4'!K58,IF($A$2=5,'[1]5'!K58,IF($A$2=6,'[1]6'!K58,IF($A$2=7,'[1]7'!K58,"")))))))</f>
        <v/>
      </c>
      <c r="AZ21" s="406" t="str">
        <f>IF($A$2=1,'[1]1'!L58,IF($A$2=2,'[1]2'!L58,IF($A$2=3,'[1]3'!L58,IF($A$2=4,'[1]4'!L58,IF($A$2=5,'[1]5'!L58,IF($A$2=6,'[1]6'!L58,IF($A$2=7,'[1]7'!L58,"")))))))</f>
        <v/>
      </c>
      <c r="BA21" s="406" t="str">
        <f>IF($A$2=1,'[1]1'!M58,IF($A$2=2,'[1]2'!M58,IF($A$2=3,'[1]3'!M58,IF($A$2=4,'[1]4'!M58,IF($A$2=5,'[1]5'!M58,IF($A$2=6,'[1]6'!M58,IF($A$2=7,'[1]7'!M58,"")))))))</f>
        <v/>
      </c>
      <c r="BB21" s="407" t="str">
        <f>IF($A$2=1,'[1]1'!N58,IF($A$2=2,'[1]2'!N58,IF($A$2=3,'[1]3'!N58,IF($A$2=4,'[1]4'!N58,IF($A$2=5,'[1]5'!N58,IF($A$2=6,'[1]6'!N58,IF($A$2=7,'[1]7'!N58,"")))))))</f>
        <v/>
      </c>
      <c r="BC21" s="405" t="str">
        <f>IF($A$2=1,'[1]1'!O58,IF($A$2=2,'[1]2'!O58,IF($A$2=3,'[1]3'!O58,IF($A$2=4,'[1]4'!O58,IF($A$2=5,'[1]5'!O58,IF($A$2=6,'[1]6'!O58,IF($A$2=7,'[1]7'!O58,"")))))))</f>
        <v/>
      </c>
      <c r="BD21" s="405" t="str">
        <f>IF($A$2=1,'[1]1'!P58,IF($A$2=2,'[1]2'!P58,IF($A$2=3,'[1]3'!P58,IF($A$2=4,'[1]4'!P58,IF($A$2=5,'[1]5'!P58,IF($A$2=6,'[1]6'!P58,IF($A$2=7,'[1]7'!P58,"")))))))</f>
        <v/>
      </c>
      <c r="BE21" s="405" t="str">
        <f>IF($A$2=1,'[1]1'!Q58,IF($A$2=2,'[1]2'!Q58,IF($A$2=3,'[1]3'!Q58,IF($A$2=4,'[1]4'!Q58,IF($A$2=5,'[1]5'!Q58,IF($A$2=6,'[1]6'!Q58,IF($A$2=7,'[1]7'!Q58,"")))))))</f>
        <v/>
      </c>
      <c r="BF21" s="405" t="str">
        <f>IF($A$2=1,'[1]1'!R58,IF($A$2=2,'[1]2'!R58,IF($A$2=3,'[1]3'!R58,IF($A$2=4,'[1]4'!R58,IF($A$2=5,'[1]5'!R58,IF($A$2=6,'[1]6'!R58,IF($A$2=7,'[1]7'!R58,"")))))))</f>
        <v/>
      </c>
      <c r="BG21" s="405" t="str">
        <f>IF($A$2=1,'[1]1'!S58,IF($A$2=2,'[1]2'!S58,IF($A$2=3,'[1]3'!S58,IF($A$2=4,'[1]4'!S58,IF($A$2=5,'[1]5'!S58,IF($A$2=6,'[1]6'!S58,IF($A$2=7,'[1]7'!S58,"")))))))</f>
        <v/>
      </c>
      <c r="BH21" s="405" t="str">
        <f>IF($A$2=1,'[1]1'!T58,IF($A$2=2,'[1]2'!T58,IF($A$2=3,'[1]3'!T58,IF($A$2=4,'[1]4'!T58,IF($A$2=5,'[1]5'!T58,IF($A$2=6,'[1]6'!T58,IF($A$2=7,'[1]7'!T58,"")))))))</f>
        <v/>
      </c>
      <c r="BI21" s="405" t="str">
        <f>IF($A$2=1,'[1]1'!U58,IF($A$2=2,'[1]2'!U58,IF($A$2=3,'[1]3'!U58,IF($A$2=4,'[1]4'!U58,IF($A$2=5,'[1]5'!U58,IF($A$2=6,'[1]6'!U58,IF($A$2=7,'[1]7'!U58,"")))))))</f>
        <v/>
      </c>
      <c r="BJ21" s="405" t="str">
        <f>IF($A$2=1,'[1]1'!V58,IF($A$2=2,'[1]2'!V58,IF($A$2=3,'[1]3'!V58,IF($A$2=4,'[1]4'!V58,IF($A$2=5,'[1]5'!V58,IF($A$2=6,'[1]6'!V58,IF($A$2=7,'[1]7'!V58,"")))))))</f>
        <v/>
      </c>
      <c r="BK21" s="405" t="str">
        <f>IF($A$2=1,'[1]1'!W58,IF($A$2=2,'[1]2'!W58,IF($A$2=3,'[1]3'!W58,IF($A$2=4,'[1]4'!W58,IF($A$2=5,'[1]5'!W58,IF($A$2=6,'[1]6'!W58,IF($A$2=7,'[1]7'!W58,"")))))))</f>
        <v/>
      </c>
      <c r="BL21" s="405" t="str">
        <f>IF($A$2=1,'[1]1'!X58,IF($A$2=2,'[1]2'!X58,IF($A$2=3,'[1]3'!X58,IF($A$2=4,'[1]4'!X58,IF($A$2=5,'[1]5'!X58,IF($A$2=6,'[1]6'!X58,IF($A$2=7,'[1]7'!X58,"")))))))</f>
        <v/>
      </c>
      <c r="BM21" s="405" t="str">
        <f>IF($A$2=1,'[1]1'!Y58,IF($A$2=2,'[1]2'!Y58,IF($A$2=3,'[1]3'!Y58,IF($A$2=4,'[1]4'!Y58,IF($A$2=5,'[1]5'!Y58,IF($A$2=6,'[1]6'!Y58,IF($A$2=7,'[1]7'!Y58,"")))))))</f>
        <v/>
      </c>
      <c r="BN21" s="405" t="str">
        <f>IF($A$2=1,'[1]1'!Z58,IF($A$2=2,'[1]2'!Z58,IF($A$2=3,'[1]3'!Z58,IF($A$2=4,'[1]4'!Z58,IF($A$2=5,'[1]5'!Z58,IF($A$2=6,'[1]6'!Z58,IF($A$2=7,'[1]7'!Z58,"")))))))</f>
        <v/>
      </c>
      <c r="BO21" s="405" t="str">
        <f>IF($A$2=1,'[1]1'!AA58,IF($A$2=2,'[1]2'!AA58,IF($A$2=3,'[1]3'!AA58,IF($A$2=4,'[1]4'!AA58,IF($A$2=5,'[1]5'!AA58,IF($A$2=6,'[1]6'!AA58,IF($A$2=7,'[1]7'!AA58,"")))))))</f>
        <v/>
      </c>
      <c r="BP21" s="405" t="str">
        <f>IF($A$2=1,'[1]1'!AB58,IF($A$2=2,'[1]2'!AB58,IF($A$2=3,'[1]3'!AB58,IF($A$2=4,'[1]4'!AB58,IF($A$2=5,'[1]5'!AB58,IF($A$2=6,'[1]6'!AB58,IF($A$2=7,'[1]7'!AB58,"")))))))</f>
        <v/>
      </c>
      <c r="BQ21" s="405" t="str">
        <f>IF($A$2=1,'[1]1'!AC58,IF($A$2=2,'[1]2'!AC58,IF($A$2=3,'[1]3'!AC58,IF($A$2=4,'[1]4'!AC58,IF($A$2=5,'[1]5'!AC58,IF($A$2=6,'[1]6'!AC58,IF($A$2=7,'[1]7'!AC58,"")))))))</f>
        <v/>
      </c>
      <c r="BR21" s="405" t="str">
        <f>IF($A$2=1,'[1]1'!AD58,IF($A$2=2,'[1]2'!AD58,IF($A$2=3,'[1]3'!AD58,IF($A$2=4,'[1]4'!AD58,IF($A$2=5,'[1]5'!AD58,IF($A$2=6,'[1]6'!AD58,IF($A$2=7,'[1]7'!AD58,"")))))))</f>
        <v/>
      </c>
      <c r="BS21" s="405" t="str">
        <f>IF($A$2=1,'[1]1'!AE58,IF($A$2=2,'[1]2'!AE58,IF($A$2=3,'[1]3'!AE58,IF($A$2=4,'[1]4'!AE58,IF($A$2=5,'[1]5'!AE58,IF($A$2=6,'[1]6'!AE58,IF($A$2=7,'[1]7'!AE58,"")))))))</f>
        <v/>
      </c>
      <c r="BT21" s="405" t="str">
        <f>IF($A$2=1,'[1]1'!AF58,IF($A$2=2,'[1]2'!AF58,IF($A$2=3,'[1]3'!AF58,IF($A$2=4,'[1]4'!AF58,IF($A$2=5,'[1]5'!AF58,IF($A$2=6,'[1]6'!AF58,IF($A$2=7,'[1]7'!AF58,"")))))))</f>
        <v/>
      </c>
      <c r="BU21" s="405" t="str">
        <f>IF($A$2=1,'[1]1'!AG58,IF($A$2=2,'[1]2'!AG58,IF($A$2=3,'[1]3'!AG58,IF($A$2=4,'[1]4'!AG58,IF($A$2=5,'[1]5'!AG58,IF($A$2=6,'[1]6'!AG58,IF($A$2=7,'[1]7'!AG58,"")))))))</f>
        <v/>
      </c>
      <c r="BV21" s="405" t="str">
        <f>IF($A$2=1,'[1]1'!AH58,IF($A$2=2,'[1]2'!AH58,IF($A$2=3,'[1]3'!AH58,IF($A$2=4,'[1]4'!AH58,IF($A$2=5,'[1]5'!AH58,IF($A$2=6,'[1]6'!AH58,IF($A$2=7,'[1]7'!AH58,"")))))))</f>
        <v/>
      </c>
      <c r="BW21" s="405" t="str">
        <f>IF($A$2=1,'[1]1'!AI58,IF($A$2=2,'[1]2'!AI58,IF($A$2=3,'[1]3'!AI58,IF($A$2=4,'[1]4'!AI58,IF($A$2=5,'[1]5'!AI58,IF($A$2=6,'[1]6'!AI58,IF($A$2=7,'[1]7'!AI58,"")))))))</f>
        <v/>
      </c>
      <c r="BX21" s="405" t="str">
        <f>IF($A$2=1,'[1]1'!AJ58,IF($A$2=2,'[1]2'!AJ58,IF($A$2=3,'[1]3'!AJ58,IF($A$2=4,'[1]4'!AJ58,IF($A$2=5,'[1]5'!AJ58,IF($A$2=6,'[1]6'!AJ58,IF($A$2=7,'[1]7'!AJ58,"")))))))</f>
        <v/>
      </c>
      <c r="BY21" s="405" t="str">
        <f>IF($A$2=1,'[1]1'!AK58,IF($A$2=2,'[1]2'!AK58,IF($A$2=3,'[1]3'!AK58,IF($A$2=4,'[1]4'!AK58,IF($A$2=5,'[1]5'!AK58,IF($A$2=6,'[1]6'!AK58,IF($A$2=7,'[1]7'!AK58,"")))))))</f>
        <v/>
      </c>
      <c r="BZ21" s="405" t="str">
        <f>IF($A$2=1,'[1]1'!AL58,IF($A$2=2,'[1]2'!AL58,IF($A$2=3,'[1]3'!AL58,IF($A$2=4,'[1]4'!AL58,IF($A$2=5,'[1]5'!AL58,IF($A$2=6,'[1]6'!AL58,IF($A$2=7,'[1]7'!AL58,"")))))))</f>
        <v/>
      </c>
      <c r="CA21" s="405" t="str">
        <f>IF($A$2=1,'[1]1'!AM58,IF($A$2=2,'[1]2'!AM58,IF($A$2=3,'[1]3'!AM58,IF($A$2=4,'[1]4'!AM58,IF($A$2=5,'[1]5'!AM58,IF($A$2=6,'[1]6'!AM58,IF($A$2=7,'[1]7'!AM58,"")))))))</f>
        <v/>
      </c>
    </row>
    <row r="22" spans="1:79" ht="15.75" x14ac:dyDescent="0.25">
      <c r="A22" s="297"/>
      <c r="B22" s="298">
        <v>2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412" t="s">
        <v>66</v>
      </c>
      <c r="AN22" s="294"/>
      <c r="AO22" s="303"/>
      <c r="AP22" s="298">
        <v>2</v>
      </c>
      <c r="AQ22" s="292" t="str">
        <f>IF($A$2=1,'[1]1'!C59,IF($A$2=2,'[1]2'!C59,IF($A$2=3,'[1]3'!C59,IF($A$2=4,'[1]4'!C59,IF($A$2=5,'[1]5'!C59,IF($A$2=6,'[1]6'!C59,IF($A$2=7,'[1]7'!C59,"")))))))</f>
        <v/>
      </c>
      <c r="AR22" s="292" t="str">
        <f>IF($A$2=1,'[1]1'!D59,IF($A$2=2,'[1]2'!D59,IF($A$2=3,'[1]3'!D59,IF($A$2=4,'[1]4'!D59,IF($A$2=5,'[1]5'!D59,IF($A$2=6,'[1]6'!D59,IF($A$2=7,'[1]7'!D59,"")))))))</f>
        <v/>
      </c>
      <c r="AS22" s="292" t="str">
        <f>IF($A$2=1,'[1]1'!E59,IF($A$2=2,'[1]2'!E59,IF($A$2=3,'[1]3'!E59,IF($A$2=4,'[1]4'!E59,IF($A$2=5,'[1]5'!E59,IF($A$2=6,'[1]6'!E59,IF($A$2=7,'[1]7'!E59,"")))))))</f>
        <v/>
      </c>
      <c r="AT22" s="292" t="str">
        <f>IF($A$2=1,'[1]1'!F59,IF($A$2=2,'[1]2'!F59,IF($A$2=3,'[1]3'!F59,IF($A$2=4,'[1]4'!F59,IF($A$2=5,'[1]5'!F59,IF($A$2=6,'[1]6'!F59,IF($A$2=7,'[1]7'!F59,"")))))))</f>
        <v/>
      </c>
      <c r="AU22" s="292" t="str">
        <f>IF($A$2=1,'[1]1'!G59,IF($A$2=2,'[1]2'!G59,IF($A$2=3,'[1]3'!G59,IF($A$2=4,'[1]4'!G59,IF($A$2=5,'[1]5'!G59,IF($A$2=6,'[1]6'!G59,IF($A$2=7,'[1]7'!G59,"")))))))</f>
        <v/>
      </c>
      <c r="AV22" s="292" t="str">
        <f>IF($A$2=1,'[1]1'!H59,IF($A$2=2,'[1]2'!H59,IF($A$2=3,'[1]3'!H59,IF($A$2=4,'[1]4'!H59,IF($A$2=5,'[1]5'!H59,IF($A$2=6,'[1]6'!H59,IF($A$2=7,'[1]7'!H59,"")))))))</f>
        <v/>
      </c>
      <c r="AW22" s="292" t="str">
        <f>IF($A$2=1,'[1]1'!I59,IF($A$2=2,'[1]2'!I59,IF($A$2=3,'[1]3'!I59,IF($A$2=4,'[1]4'!I59,IF($A$2=5,'[1]5'!I59,IF($A$2=6,'[1]6'!I59,IF($A$2=7,'[1]7'!I59,"")))))))</f>
        <v/>
      </c>
      <c r="AX22" s="292" t="str">
        <f>IF($A$2=1,'[1]1'!J59,IF($A$2=2,'[1]2'!J59,IF($A$2=3,'[1]3'!J59,IF($A$2=4,'[1]4'!J59,IF($A$2=5,'[1]5'!J59,IF($A$2=6,'[1]6'!J59,IF($A$2=7,'[1]7'!J59,"")))))))</f>
        <v/>
      </c>
      <c r="AY22" s="408" t="str">
        <f>IF($A$2=1,'[1]1'!K59,IF($A$2=2,'[1]2'!K59,IF($A$2=3,'[1]3'!K59,IF($A$2=4,'[1]4'!K59,IF($A$2=5,'[1]5'!K59,IF($A$2=6,'[1]6'!K59,IF($A$2=7,'[1]7'!K59,"")))))))</f>
        <v/>
      </c>
      <c r="AZ22" s="408" t="str">
        <f>IF($A$2=1,'[1]1'!L59,IF($A$2=2,'[1]2'!L59,IF($A$2=3,'[1]3'!L59,IF($A$2=4,'[1]4'!L59,IF($A$2=5,'[1]5'!L59,IF($A$2=6,'[1]6'!L59,IF($A$2=7,'[1]7'!L59,"")))))))</f>
        <v/>
      </c>
      <c r="BA22" s="408" t="str">
        <f>IF($A$2=1,'[1]1'!M59,IF($A$2=2,'[1]2'!M59,IF($A$2=3,'[1]3'!M59,IF($A$2=4,'[1]4'!M59,IF($A$2=5,'[1]5'!M59,IF($A$2=6,'[1]6'!M59,IF($A$2=7,'[1]7'!M59,"")))))))</f>
        <v/>
      </c>
      <c r="BB22" s="409" t="str">
        <f>IF($A$2=1,'[1]1'!N59,IF($A$2=2,'[1]2'!N59,IF($A$2=3,'[1]3'!N59,IF($A$2=4,'[1]4'!N59,IF($A$2=5,'[1]5'!N59,IF($A$2=6,'[1]6'!N59,IF($A$2=7,'[1]7'!N59,"")))))))</f>
        <v/>
      </c>
      <c r="BC22" s="292" t="str">
        <f>IF($A$2=1,'[1]1'!O59,IF($A$2=2,'[1]2'!O59,IF($A$2=3,'[1]3'!O59,IF($A$2=4,'[1]4'!O59,IF($A$2=5,'[1]5'!O59,IF($A$2=6,'[1]6'!O59,IF($A$2=7,'[1]7'!O59,"")))))))</f>
        <v/>
      </c>
      <c r="BD22" s="292" t="str">
        <f>IF($A$2=1,'[1]1'!P59,IF($A$2=2,'[1]2'!P59,IF($A$2=3,'[1]3'!P59,IF($A$2=4,'[1]4'!P59,IF($A$2=5,'[1]5'!P59,IF($A$2=6,'[1]6'!P59,IF($A$2=7,'[1]7'!P59,"")))))))</f>
        <v/>
      </c>
      <c r="BE22" s="292" t="str">
        <f>IF($A$2=1,'[1]1'!Q59,IF($A$2=2,'[1]2'!Q59,IF($A$2=3,'[1]3'!Q59,IF($A$2=4,'[1]4'!Q59,IF($A$2=5,'[1]5'!Q59,IF($A$2=6,'[1]6'!Q59,IF($A$2=7,'[1]7'!Q59,"")))))))</f>
        <v/>
      </c>
      <c r="BF22" s="292" t="str">
        <f>IF($A$2=1,'[1]1'!R59,IF($A$2=2,'[1]2'!R59,IF($A$2=3,'[1]3'!R59,IF($A$2=4,'[1]4'!R59,IF($A$2=5,'[1]5'!R59,IF($A$2=6,'[1]6'!R59,IF($A$2=7,'[1]7'!R59,"")))))))</f>
        <v/>
      </c>
      <c r="BG22" s="292" t="str">
        <f>IF($A$2=1,'[1]1'!S59,IF($A$2=2,'[1]2'!S59,IF($A$2=3,'[1]3'!S59,IF($A$2=4,'[1]4'!S59,IF($A$2=5,'[1]5'!S59,IF($A$2=6,'[1]6'!S59,IF($A$2=7,'[1]7'!S59,"")))))))</f>
        <v/>
      </c>
      <c r="BH22" s="292" t="str">
        <f>IF($A$2=1,'[1]1'!T59,IF($A$2=2,'[1]2'!T59,IF($A$2=3,'[1]3'!T59,IF($A$2=4,'[1]4'!T59,IF($A$2=5,'[1]5'!T59,IF($A$2=6,'[1]6'!T59,IF($A$2=7,'[1]7'!T59,"")))))))</f>
        <v/>
      </c>
      <c r="BI22" s="292" t="str">
        <f>IF($A$2=1,'[1]1'!U59,IF($A$2=2,'[1]2'!U59,IF($A$2=3,'[1]3'!U59,IF($A$2=4,'[1]4'!U59,IF($A$2=5,'[1]5'!U59,IF($A$2=6,'[1]6'!U59,IF($A$2=7,'[1]7'!U59,"")))))))</f>
        <v/>
      </c>
      <c r="BJ22" s="292" t="str">
        <f>IF($A$2=1,'[1]1'!V59,IF($A$2=2,'[1]2'!V59,IF($A$2=3,'[1]3'!V59,IF($A$2=4,'[1]4'!V59,IF($A$2=5,'[1]5'!V59,IF($A$2=6,'[1]6'!V59,IF($A$2=7,'[1]7'!V59,"")))))))</f>
        <v/>
      </c>
      <c r="BK22" s="408" t="str">
        <f>IF($A$2=1,'[1]1'!W59,IF($A$2=2,'[1]2'!W59,IF($A$2=3,'[1]3'!W59,IF($A$2=4,'[1]4'!W59,IF($A$2=5,'[1]5'!W59,IF($A$2=6,'[1]6'!W59,IF($A$2=7,'[1]7'!W59,"")))))))</f>
        <v/>
      </c>
      <c r="BL22" s="408" t="str">
        <f>IF($A$2=1,'[1]1'!X59,IF($A$2=2,'[1]2'!X59,IF($A$2=3,'[1]3'!X59,IF($A$2=4,'[1]4'!X59,IF($A$2=5,'[1]5'!X59,IF($A$2=6,'[1]6'!X59,IF($A$2=7,'[1]7'!X59,"")))))))</f>
        <v/>
      </c>
      <c r="BM22" s="408" t="str">
        <f>IF($A$2=1,'[1]1'!Y59,IF($A$2=2,'[1]2'!Y59,IF($A$2=3,'[1]3'!Y59,IF($A$2=4,'[1]4'!Y59,IF($A$2=5,'[1]5'!Y59,IF($A$2=6,'[1]6'!Y59,IF($A$2=7,'[1]7'!Y59,"")))))))</f>
        <v/>
      </c>
      <c r="BN22" s="408" t="str">
        <f>IF($A$2=1,'[1]1'!Z59,IF($A$2=2,'[1]2'!Z59,IF($A$2=3,'[1]3'!Z59,IF($A$2=4,'[1]4'!Z59,IF($A$2=5,'[1]5'!Z59,IF($A$2=6,'[1]6'!Z59,IF($A$2=7,'[1]7'!Z59,"")))))))</f>
        <v/>
      </c>
      <c r="BO22" s="408" t="str">
        <f>IF($A$2=1,'[1]1'!AA59,IF($A$2=2,'[1]2'!AA59,IF($A$2=3,'[1]3'!AA59,IF($A$2=4,'[1]4'!AA59,IF($A$2=5,'[1]5'!AA59,IF($A$2=6,'[1]6'!AA59,IF($A$2=7,'[1]7'!AA59,"")))))))</f>
        <v/>
      </c>
      <c r="BP22" s="408" t="str">
        <f>IF($A$2=1,'[1]1'!AB59,IF($A$2=2,'[1]2'!AB59,IF($A$2=3,'[1]3'!AB59,IF($A$2=4,'[1]4'!AB59,IF($A$2=5,'[1]5'!AB59,IF($A$2=6,'[1]6'!AB59,IF($A$2=7,'[1]7'!AB59,"")))))))</f>
        <v/>
      </c>
      <c r="BQ22" s="408" t="str">
        <f>IF($A$2=1,'[1]1'!AC59,IF($A$2=2,'[1]2'!AC59,IF($A$2=3,'[1]3'!AC59,IF($A$2=4,'[1]4'!AC59,IF($A$2=5,'[1]5'!AC59,IF($A$2=6,'[1]6'!AC59,IF($A$2=7,'[1]7'!AC59,"")))))))</f>
        <v/>
      </c>
      <c r="BR22" s="408" t="str">
        <f>IF($A$2=1,'[1]1'!AD59,IF($A$2=2,'[1]2'!AD59,IF($A$2=3,'[1]3'!AD59,IF($A$2=4,'[1]4'!AD59,IF($A$2=5,'[1]5'!AD59,IF($A$2=6,'[1]6'!AD59,IF($A$2=7,'[1]7'!AD59,"")))))))</f>
        <v/>
      </c>
      <c r="BS22" s="408" t="str">
        <f>IF($A$2=1,'[1]1'!AE59,IF($A$2=2,'[1]2'!AE59,IF($A$2=3,'[1]3'!AE59,IF($A$2=4,'[1]4'!AE59,IF($A$2=5,'[1]5'!AE59,IF($A$2=6,'[1]6'!AE59,IF($A$2=7,'[1]7'!AE59,"")))))))</f>
        <v/>
      </c>
      <c r="BT22" s="408" t="str">
        <f>IF($A$2=1,'[1]1'!AF59,IF($A$2=2,'[1]2'!AF59,IF($A$2=3,'[1]3'!AF59,IF($A$2=4,'[1]4'!AF59,IF($A$2=5,'[1]5'!AF59,IF($A$2=6,'[1]6'!AF59,IF($A$2=7,'[1]7'!AF59,"")))))))</f>
        <v/>
      </c>
      <c r="BU22" s="408" t="str">
        <f>IF($A$2=1,'[1]1'!AG59,IF($A$2=2,'[1]2'!AG59,IF($A$2=3,'[1]3'!AG59,IF($A$2=4,'[1]4'!AG59,IF($A$2=5,'[1]5'!AG59,IF($A$2=6,'[1]6'!AG59,IF($A$2=7,'[1]7'!AG59,"")))))))</f>
        <v/>
      </c>
      <c r="BV22" s="408" t="str">
        <f>IF($A$2=1,'[1]1'!AH59,IF($A$2=2,'[1]2'!AH59,IF($A$2=3,'[1]3'!AH59,IF($A$2=4,'[1]4'!AH59,IF($A$2=5,'[1]5'!AH59,IF($A$2=6,'[1]6'!AH59,IF($A$2=7,'[1]7'!AH59,"")))))))</f>
        <v/>
      </c>
      <c r="BW22" s="408" t="str">
        <f>IF($A$2=1,'[1]1'!AI59,IF($A$2=2,'[1]2'!AI59,IF($A$2=3,'[1]3'!AI59,IF($A$2=4,'[1]4'!AI59,IF($A$2=5,'[1]5'!AI59,IF($A$2=6,'[1]6'!AI59,IF($A$2=7,'[1]7'!AI59,"")))))))</f>
        <v/>
      </c>
      <c r="BX22" s="408" t="str">
        <f>IF($A$2=1,'[1]1'!AJ59,IF($A$2=2,'[1]2'!AJ59,IF($A$2=3,'[1]3'!AJ59,IF($A$2=4,'[1]4'!AJ59,IF($A$2=5,'[1]5'!AJ59,IF($A$2=6,'[1]6'!AJ59,IF($A$2=7,'[1]7'!AJ59,"")))))))</f>
        <v/>
      </c>
      <c r="BY22" s="408" t="str">
        <f>IF($A$2=1,'[1]1'!AK59,IF($A$2=2,'[1]2'!AK59,IF($A$2=3,'[1]3'!AK59,IF($A$2=4,'[1]4'!AK59,IF($A$2=5,'[1]5'!AK59,IF($A$2=6,'[1]6'!AK59,IF($A$2=7,'[1]7'!AK59,"")))))))</f>
        <v/>
      </c>
      <c r="BZ22" s="408" t="str">
        <f>IF($A$2=1,'[1]1'!AL59,IF($A$2=2,'[1]2'!AL59,IF($A$2=3,'[1]3'!AL59,IF($A$2=4,'[1]4'!AL59,IF($A$2=5,'[1]5'!AL59,IF($A$2=6,'[1]6'!AL59,IF($A$2=7,'[1]7'!AL59,"")))))))</f>
        <v/>
      </c>
      <c r="CA22" s="408" t="str">
        <f>IF($A$2=1,'[1]1'!AM59,IF($A$2=2,'[1]2'!AM59,IF($A$2=3,'[1]3'!AM59,IF($A$2=4,'[1]4'!AM59,IF($A$2=5,'[1]5'!AM59,IF($A$2=6,'[1]6'!AM59,IF($A$2=7,'[1]7'!AM59,"")))))))</f>
        <v/>
      </c>
    </row>
    <row r="23" spans="1:79" ht="15.75" x14ac:dyDescent="0.25">
      <c r="A23" s="297"/>
      <c r="B23" s="298">
        <v>3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412" t="s">
        <v>66</v>
      </c>
      <c r="AN23" s="294"/>
      <c r="AO23" s="303"/>
      <c r="AP23" s="298">
        <v>3</v>
      </c>
      <c r="AQ23" s="292" t="str">
        <f>IF($A$2=1,'[1]1'!C60,IF($A$2=2,'[1]2'!C60,IF($A$2=3,'[1]3'!C60,IF($A$2=4,'[1]4'!C60,IF($A$2=5,'[1]5'!C60,IF($A$2=6,'[1]6'!C60,IF($A$2=7,'[1]7'!C60,"")))))))</f>
        <v/>
      </c>
      <c r="AR23" s="292" t="str">
        <f>IF($A$2=1,'[1]1'!D60,IF($A$2=2,'[1]2'!D60,IF($A$2=3,'[1]3'!D60,IF($A$2=4,'[1]4'!D60,IF($A$2=5,'[1]5'!D60,IF($A$2=6,'[1]6'!D60,IF($A$2=7,'[1]7'!D60,"")))))))</f>
        <v/>
      </c>
      <c r="AS23" s="292" t="str">
        <f>IF($A$2=1,'[1]1'!E60,IF($A$2=2,'[1]2'!E60,IF($A$2=3,'[1]3'!E60,IF($A$2=4,'[1]4'!E60,IF($A$2=5,'[1]5'!E60,IF($A$2=6,'[1]6'!E60,IF($A$2=7,'[1]7'!E60,"")))))))</f>
        <v/>
      </c>
      <c r="AT23" s="292" t="str">
        <f>IF($A$2=1,'[1]1'!F60,IF($A$2=2,'[1]2'!F60,IF($A$2=3,'[1]3'!F60,IF($A$2=4,'[1]4'!F60,IF($A$2=5,'[1]5'!F60,IF($A$2=6,'[1]6'!F60,IF($A$2=7,'[1]7'!F60,"")))))))</f>
        <v/>
      </c>
      <c r="AU23" s="292" t="str">
        <f>IF($A$2=1,'[1]1'!G60,IF($A$2=2,'[1]2'!G60,IF($A$2=3,'[1]3'!G60,IF($A$2=4,'[1]4'!G60,IF($A$2=5,'[1]5'!G60,IF($A$2=6,'[1]6'!G60,IF($A$2=7,'[1]7'!G60,"")))))))</f>
        <v/>
      </c>
      <c r="AV23" s="292" t="str">
        <f>IF($A$2=1,'[1]1'!H60,IF($A$2=2,'[1]2'!H60,IF($A$2=3,'[1]3'!H60,IF($A$2=4,'[1]4'!H60,IF($A$2=5,'[1]5'!H60,IF($A$2=6,'[1]6'!H60,IF($A$2=7,'[1]7'!H60,"")))))))</f>
        <v/>
      </c>
      <c r="AW23" s="292" t="str">
        <f>IF($A$2=1,'[1]1'!I60,IF($A$2=2,'[1]2'!I60,IF($A$2=3,'[1]3'!I60,IF($A$2=4,'[1]4'!I60,IF($A$2=5,'[1]5'!I60,IF($A$2=6,'[1]6'!I60,IF($A$2=7,'[1]7'!I60,"")))))))</f>
        <v/>
      </c>
      <c r="AX23" s="292" t="str">
        <f>IF($A$2=1,'[1]1'!J60,IF($A$2=2,'[1]2'!J60,IF($A$2=3,'[1]3'!J60,IF($A$2=4,'[1]4'!J60,IF($A$2=5,'[1]5'!J60,IF($A$2=6,'[1]6'!J60,IF($A$2=7,'[1]7'!J60,"")))))))</f>
        <v/>
      </c>
      <c r="AY23" s="408" t="str">
        <f>IF($A$2=1,'[1]1'!K60,IF($A$2=2,'[1]2'!K60,IF($A$2=3,'[1]3'!K60,IF($A$2=4,'[1]4'!K60,IF($A$2=5,'[1]5'!K60,IF($A$2=6,'[1]6'!K60,IF($A$2=7,'[1]7'!K60,"")))))))</f>
        <v/>
      </c>
      <c r="AZ23" s="408" t="str">
        <f>IF($A$2=1,'[1]1'!L60,IF($A$2=2,'[1]2'!L60,IF($A$2=3,'[1]3'!L60,IF($A$2=4,'[1]4'!L60,IF($A$2=5,'[1]5'!L60,IF($A$2=6,'[1]6'!L60,IF($A$2=7,'[1]7'!L60,"")))))))</f>
        <v/>
      </c>
      <c r="BA23" s="408" t="str">
        <f>IF($A$2=1,'[1]1'!M60,IF($A$2=2,'[1]2'!M60,IF($A$2=3,'[1]3'!M60,IF($A$2=4,'[1]4'!M60,IF($A$2=5,'[1]5'!M60,IF($A$2=6,'[1]6'!M60,IF($A$2=7,'[1]7'!M60,"")))))))</f>
        <v/>
      </c>
      <c r="BB23" s="409" t="str">
        <f>IF($A$2=1,'[1]1'!N60,IF($A$2=2,'[1]2'!N60,IF($A$2=3,'[1]3'!N60,IF($A$2=4,'[1]4'!N60,IF($A$2=5,'[1]5'!N60,IF($A$2=6,'[1]6'!N60,IF($A$2=7,'[1]7'!N60,"")))))))</f>
        <v/>
      </c>
      <c r="BC23" s="292" t="str">
        <f>IF($A$2=1,'[1]1'!O60,IF($A$2=2,'[1]2'!O60,IF($A$2=3,'[1]3'!O60,IF($A$2=4,'[1]4'!O60,IF($A$2=5,'[1]5'!O60,IF($A$2=6,'[1]6'!O60,IF($A$2=7,'[1]7'!O60,"")))))))</f>
        <v/>
      </c>
      <c r="BD23" s="292" t="str">
        <f>IF($A$2=1,'[1]1'!P60,IF($A$2=2,'[1]2'!P60,IF($A$2=3,'[1]3'!P60,IF($A$2=4,'[1]4'!P60,IF($A$2=5,'[1]5'!P60,IF($A$2=6,'[1]6'!P60,IF($A$2=7,'[1]7'!P60,"")))))))</f>
        <v/>
      </c>
      <c r="BE23" s="292" t="str">
        <f>IF($A$2=1,'[1]1'!Q60,IF($A$2=2,'[1]2'!Q60,IF($A$2=3,'[1]3'!Q60,IF($A$2=4,'[1]4'!Q60,IF($A$2=5,'[1]5'!Q60,IF($A$2=6,'[1]6'!Q60,IF($A$2=7,'[1]7'!Q60,"")))))))</f>
        <v/>
      </c>
      <c r="BF23" s="292" t="str">
        <f>IF($A$2=1,'[1]1'!R60,IF($A$2=2,'[1]2'!R60,IF($A$2=3,'[1]3'!R60,IF($A$2=4,'[1]4'!R60,IF($A$2=5,'[1]5'!R60,IF($A$2=6,'[1]6'!R60,IF($A$2=7,'[1]7'!R60,"")))))))</f>
        <v/>
      </c>
      <c r="BG23" s="292" t="str">
        <f>IF($A$2=1,'[1]1'!S60,IF($A$2=2,'[1]2'!S60,IF($A$2=3,'[1]3'!S60,IF($A$2=4,'[1]4'!S60,IF($A$2=5,'[1]5'!S60,IF($A$2=6,'[1]6'!S60,IF($A$2=7,'[1]7'!S60,"")))))))</f>
        <v/>
      </c>
      <c r="BH23" s="292" t="str">
        <f>IF($A$2=1,'[1]1'!T60,IF($A$2=2,'[1]2'!T60,IF($A$2=3,'[1]3'!T60,IF($A$2=4,'[1]4'!T60,IF($A$2=5,'[1]5'!T60,IF($A$2=6,'[1]6'!T60,IF($A$2=7,'[1]7'!T60,"")))))))</f>
        <v/>
      </c>
      <c r="BI23" s="292" t="str">
        <f>IF($A$2=1,'[1]1'!U60,IF($A$2=2,'[1]2'!U60,IF($A$2=3,'[1]3'!U60,IF($A$2=4,'[1]4'!U60,IF($A$2=5,'[1]5'!U60,IF($A$2=6,'[1]6'!U60,IF($A$2=7,'[1]7'!U60,"")))))))</f>
        <v/>
      </c>
      <c r="BJ23" s="292" t="str">
        <f>IF($A$2=1,'[1]1'!V60,IF($A$2=2,'[1]2'!V60,IF($A$2=3,'[1]3'!V60,IF($A$2=4,'[1]4'!V60,IF($A$2=5,'[1]5'!V60,IF($A$2=6,'[1]6'!V60,IF($A$2=7,'[1]7'!V60,"")))))))</f>
        <v/>
      </c>
      <c r="BK23" s="408" t="str">
        <f>IF($A$2=1,'[1]1'!W60,IF($A$2=2,'[1]2'!W60,IF($A$2=3,'[1]3'!W60,IF($A$2=4,'[1]4'!W60,IF($A$2=5,'[1]5'!W60,IF($A$2=6,'[1]6'!W60,IF($A$2=7,'[1]7'!W60,"")))))))</f>
        <v/>
      </c>
      <c r="BL23" s="408" t="str">
        <f>IF($A$2=1,'[1]1'!X60,IF($A$2=2,'[1]2'!X60,IF($A$2=3,'[1]3'!X60,IF($A$2=4,'[1]4'!X60,IF($A$2=5,'[1]5'!X60,IF($A$2=6,'[1]6'!X60,IF($A$2=7,'[1]7'!X60,"")))))))</f>
        <v/>
      </c>
      <c r="BM23" s="408" t="str">
        <f>IF($A$2=1,'[1]1'!Y60,IF($A$2=2,'[1]2'!Y60,IF($A$2=3,'[1]3'!Y60,IF($A$2=4,'[1]4'!Y60,IF($A$2=5,'[1]5'!Y60,IF($A$2=6,'[1]6'!Y60,IF($A$2=7,'[1]7'!Y60,"")))))))</f>
        <v/>
      </c>
      <c r="BN23" s="408" t="str">
        <f>IF($A$2=1,'[1]1'!Z60,IF($A$2=2,'[1]2'!Z60,IF($A$2=3,'[1]3'!Z60,IF($A$2=4,'[1]4'!Z60,IF($A$2=5,'[1]5'!Z60,IF($A$2=6,'[1]6'!Z60,IF($A$2=7,'[1]7'!Z60,"")))))))</f>
        <v/>
      </c>
      <c r="BO23" s="408" t="str">
        <f>IF($A$2=1,'[1]1'!AA60,IF($A$2=2,'[1]2'!AA60,IF($A$2=3,'[1]3'!AA60,IF($A$2=4,'[1]4'!AA60,IF($A$2=5,'[1]5'!AA60,IF($A$2=6,'[1]6'!AA60,IF($A$2=7,'[1]7'!AA60,"")))))))</f>
        <v/>
      </c>
      <c r="BP23" s="408" t="str">
        <f>IF($A$2=1,'[1]1'!AB60,IF($A$2=2,'[1]2'!AB60,IF($A$2=3,'[1]3'!AB60,IF($A$2=4,'[1]4'!AB60,IF($A$2=5,'[1]5'!AB60,IF($A$2=6,'[1]6'!AB60,IF($A$2=7,'[1]7'!AB60,"")))))))</f>
        <v/>
      </c>
      <c r="BQ23" s="408" t="str">
        <f>IF($A$2=1,'[1]1'!AC60,IF($A$2=2,'[1]2'!AC60,IF($A$2=3,'[1]3'!AC60,IF($A$2=4,'[1]4'!AC60,IF($A$2=5,'[1]5'!AC60,IF($A$2=6,'[1]6'!AC60,IF($A$2=7,'[1]7'!AC60,"")))))))</f>
        <v/>
      </c>
      <c r="BR23" s="408" t="str">
        <f>IF($A$2=1,'[1]1'!AD60,IF($A$2=2,'[1]2'!AD60,IF($A$2=3,'[1]3'!AD60,IF($A$2=4,'[1]4'!AD60,IF($A$2=5,'[1]5'!AD60,IF($A$2=6,'[1]6'!AD60,IF($A$2=7,'[1]7'!AD60,"")))))))</f>
        <v/>
      </c>
      <c r="BS23" s="408" t="str">
        <f>IF($A$2=1,'[1]1'!AE60,IF($A$2=2,'[1]2'!AE60,IF($A$2=3,'[1]3'!AE60,IF($A$2=4,'[1]4'!AE60,IF($A$2=5,'[1]5'!AE60,IF($A$2=6,'[1]6'!AE60,IF($A$2=7,'[1]7'!AE60,"")))))))</f>
        <v/>
      </c>
      <c r="BT23" s="408" t="str">
        <f>IF($A$2=1,'[1]1'!AF60,IF($A$2=2,'[1]2'!AF60,IF($A$2=3,'[1]3'!AF60,IF($A$2=4,'[1]4'!AF60,IF($A$2=5,'[1]5'!AF60,IF($A$2=6,'[1]6'!AF60,IF($A$2=7,'[1]7'!AF60,"")))))))</f>
        <v/>
      </c>
      <c r="BU23" s="408" t="str">
        <f>IF($A$2=1,'[1]1'!AG60,IF($A$2=2,'[1]2'!AG60,IF($A$2=3,'[1]3'!AG60,IF($A$2=4,'[1]4'!AG60,IF($A$2=5,'[1]5'!AG60,IF($A$2=6,'[1]6'!AG60,IF($A$2=7,'[1]7'!AG60,"")))))))</f>
        <v/>
      </c>
      <c r="BV23" s="408" t="str">
        <f>IF($A$2=1,'[1]1'!AH60,IF($A$2=2,'[1]2'!AH60,IF($A$2=3,'[1]3'!AH60,IF($A$2=4,'[1]4'!AH60,IF($A$2=5,'[1]5'!AH60,IF($A$2=6,'[1]6'!AH60,IF($A$2=7,'[1]7'!AH60,"")))))))</f>
        <v/>
      </c>
      <c r="BW23" s="408" t="str">
        <f>IF($A$2=1,'[1]1'!AI60,IF($A$2=2,'[1]2'!AI60,IF($A$2=3,'[1]3'!AI60,IF($A$2=4,'[1]4'!AI60,IF($A$2=5,'[1]5'!AI60,IF($A$2=6,'[1]6'!AI60,IF($A$2=7,'[1]7'!AI60,"")))))))</f>
        <v/>
      </c>
      <c r="BX23" s="408" t="str">
        <f>IF($A$2=1,'[1]1'!AJ60,IF($A$2=2,'[1]2'!AJ60,IF($A$2=3,'[1]3'!AJ60,IF($A$2=4,'[1]4'!AJ60,IF($A$2=5,'[1]5'!AJ60,IF($A$2=6,'[1]6'!AJ60,IF($A$2=7,'[1]7'!AJ60,"")))))))</f>
        <v/>
      </c>
      <c r="BY23" s="408" t="str">
        <f>IF($A$2=1,'[1]1'!AK60,IF($A$2=2,'[1]2'!AK60,IF($A$2=3,'[1]3'!AK60,IF($A$2=4,'[1]4'!AK60,IF($A$2=5,'[1]5'!AK60,IF($A$2=6,'[1]6'!AK60,IF($A$2=7,'[1]7'!AK60,"")))))))</f>
        <v/>
      </c>
      <c r="BZ23" s="408" t="str">
        <f>IF($A$2=1,'[1]1'!AL60,IF($A$2=2,'[1]2'!AL60,IF($A$2=3,'[1]3'!AL60,IF($A$2=4,'[1]4'!AL60,IF($A$2=5,'[1]5'!AL60,IF($A$2=6,'[1]6'!AL60,IF($A$2=7,'[1]7'!AL60,"")))))))</f>
        <v/>
      </c>
      <c r="CA23" s="408" t="str">
        <f>IF($A$2=1,'[1]1'!AM60,IF($A$2=2,'[1]2'!AM60,IF($A$2=3,'[1]3'!AM60,IF($A$2=4,'[1]4'!AM60,IF($A$2=5,'[1]5'!AM60,IF($A$2=6,'[1]6'!AM60,IF($A$2=7,'[1]7'!AM60,"")))))))</f>
        <v/>
      </c>
    </row>
    <row r="24" spans="1:79" ht="15.75" x14ac:dyDescent="0.25">
      <c r="A24" s="297"/>
      <c r="B24" s="298">
        <v>4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412" t="s">
        <v>66</v>
      </c>
      <c r="AN24" s="294" t="s">
        <v>238</v>
      </c>
      <c r="AO24" s="303"/>
      <c r="AP24" s="298">
        <v>4</v>
      </c>
      <c r="AQ24" s="292" t="str">
        <f>IF($A$2=1,'[1]1'!C61,IF($A$2=2,'[1]2'!C61,IF($A$2=3,'[1]3'!C61,IF($A$2=4,'[1]4'!C61,IF($A$2=5,'[1]5'!C61,IF($A$2=6,'[1]6'!C61,IF($A$2=7,'[1]7'!C61,"")))))))</f>
        <v/>
      </c>
      <c r="AR24" s="292" t="str">
        <f>IF($A$2=1,'[1]1'!D61,IF($A$2=2,'[1]2'!D61,IF($A$2=3,'[1]3'!D61,IF($A$2=4,'[1]4'!D61,IF($A$2=5,'[1]5'!D61,IF($A$2=6,'[1]6'!D61,IF($A$2=7,'[1]7'!D61,"")))))))</f>
        <v/>
      </c>
      <c r="AS24" s="292" t="str">
        <f>IF($A$2=1,'[1]1'!E61,IF($A$2=2,'[1]2'!E61,IF($A$2=3,'[1]3'!E61,IF($A$2=4,'[1]4'!E61,IF($A$2=5,'[1]5'!E61,IF($A$2=6,'[1]6'!E61,IF($A$2=7,'[1]7'!E61,"")))))))</f>
        <v/>
      </c>
      <c r="AT24" s="292" t="str">
        <f>IF($A$2=1,'[1]1'!F61,IF($A$2=2,'[1]2'!F61,IF($A$2=3,'[1]3'!F61,IF($A$2=4,'[1]4'!F61,IF($A$2=5,'[1]5'!F61,IF($A$2=6,'[1]6'!F61,IF($A$2=7,'[1]7'!F61,"")))))))</f>
        <v/>
      </c>
      <c r="AU24" s="292" t="str">
        <f>IF($A$2=1,'[1]1'!G61,IF($A$2=2,'[1]2'!G61,IF($A$2=3,'[1]3'!G61,IF($A$2=4,'[1]4'!G61,IF($A$2=5,'[1]5'!G61,IF($A$2=6,'[1]6'!G61,IF($A$2=7,'[1]7'!G61,"")))))))</f>
        <v/>
      </c>
      <c r="AV24" s="292" t="str">
        <f>IF($A$2=1,'[1]1'!H61,IF($A$2=2,'[1]2'!H61,IF($A$2=3,'[1]3'!H61,IF($A$2=4,'[1]4'!H61,IF($A$2=5,'[1]5'!H61,IF($A$2=6,'[1]6'!H61,IF($A$2=7,'[1]7'!H61,"")))))))</f>
        <v/>
      </c>
      <c r="AW24" s="292" t="str">
        <f>IF($A$2=1,'[1]1'!I61,IF($A$2=2,'[1]2'!I61,IF($A$2=3,'[1]3'!I61,IF($A$2=4,'[1]4'!I61,IF($A$2=5,'[1]5'!I61,IF($A$2=6,'[1]6'!I61,IF($A$2=7,'[1]7'!I61,"")))))))</f>
        <v/>
      </c>
      <c r="AX24" s="292" t="str">
        <f>IF($A$2=1,'[1]1'!J61,IF($A$2=2,'[1]2'!J61,IF($A$2=3,'[1]3'!J61,IF($A$2=4,'[1]4'!J61,IF($A$2=5,'[1]5'!J61,IF($A$2=6,'[1]6'!J61,IF($A$2=7,'[1]7'!J61,"")))))))</f>
        <v/>
      </c>
      <c r="AY24" s="408" t="str">
        <f>IF($A$2=1,'[1]1'!K61,IF($A$2=2,'[1]2'!K61,IF($A$2=3,'[1]3'!K61,IF($A$2=4,'[1]4'!K61,IF($A$2=5,'[1]5'!K61,IF($A$2=6,'[1]6'!K61,IF($A$2=7,'[1]7'!K61,"")))))))</f>
        <v/>
      </c>
      <c r="AZ24" s="408" t="str">
        <f>IF($A$2=1,'[1]1'!L61,IF($A$2=2,'[1]2'!L61,IF($A$2=3,'[1]3'!L61,IF($A$2=4,'[1]4'!L61,IF($A$2=5,'[1]5'!L61,IF($A$2=6,'[1]6'!L61,IF($A$2=7,'[1]7'!L61,"")))))))</f>
        <v/>
      </c>
      <c r="BA24" s="408" t="str">
        <f>IF($A$2=1,'[1]1'!M61,IF($A$2=2,'[1]2'!M61,IF($A$2=3,'[1]3'!M61,IF($A$2=4,'[1]4'!M61,IF($A$2=5,'[1]5'!M61,IF($A$2=6,'[1]6'!M61,IF($A$2=7,'[1]7'!M61,"")))))))</f>
        <v/>
      </c>
      <c r="BB24" s="409" t="str">
        <f>IF($A$2=1,'[1]1'!N61,IF($A$2=2,'[1]2'!N61,IF($A$2=3,'[1]3'!N61,IF($A$2=4,'[1]4'!N61,IF($A$2=5,'[1]5'!N61,IF($A$2=6,'[1]6'!N61,IF($A$2=7,'[1]7'!N61,"")))))))</f>
        <v/>
      </c>
      <c r="BC24" s="292" t="str">
        <f>IF($A$2=1,'[1]1'!O61,IF($A$2=2,'[1]2'!O61,IF($A$2=3,'[1]3'!O61,IF($A$2=4,'[1]4'!O61,IF($A$2=5,'[1]5'!O61,IF($A$2=6,'[1]6'!O61,IF($A$2=7,'[1]7'!O61,"")))))))</f>
        <v/>
      </c>
      <c r="BD24" s="292" t="str">
        <f>IF($A$2=1,'[1]1'!P61,IF($A$2=2,'[1]2'!P61,IF($A$2=3,'[1]3'!P61,IF($A$2=4,'[1]4'!P61,IF($A$2=5,'[1]5'!P61,IF($A$2=6,'[1]6'!P61,IF($A$2=7,'[1]7'!P61,"")))))))</f>
        <v/>
      </c>
      <c r="BE24" s="292" t="str">
        <f>IF($A$2=1,'[1]1'!Q61,IF($A$2=2,'[1]2'!Q61,IF($A$2=3,'[1]3'!Q61,IF($A$2=4,'[1]4'!Q61,IF($A$2=5,'[1]5'!Q61,IF($A$2=6,'[1]6'!Q61,IF($A$2=7,'[1]7'!Q61,"")))))))</f>
        <v/>
      </c>
      <c r="BF24" s="292" t="str">
        <f>IF($A$2=1,'[1]1'!R61,IF($A$2=2,'[1]2'!R61,IF($A$2=3,'[1]3'!R61,IF($A$2=4,'[1]4'!R61,IF($A$2=5,'[1]5'!R61,IF($A$2=6,'[1]6'!R61,IF($A$2=7,'[1]7'!R61,"")))))))</f>
        <v/>
      </c>
      <c r="BG24" s="292" t="str">
        <f>IF($A$2=1,'[1]1'!S61,IF($A$2=2,'[1]2'!S61,IF($A$2=3,'[1]3'!S61,IF($A$2=4,'[1]4'!S61,IF($A$2=5,'[1]5'!S61,IF($A$2=6,'[1]6'!S61,IF($A$2=7,'[1]7'!S61,"")))))))</f>
        <v/>
      </c>
      <c r="BH24" s="292" t="str">
        <f>IF($A$2=1,'[1]1'!T61,IF($A$2=2,'[1]2'!T61,IF($A$2=3,'[1]3'!T61,IF($A$2=4,'[1]4'!T61,IF($A$2=5,'[1]5'!T61,IF($A$2=6,'[1]6'!T61,IF($A$2=7,'[1]7'!T61,"")))))))</f>
        <v/>
      </c>
      <c r="BI24" s="292" t="str">
        <f>IF($A$2=1,'[1]1'!U61,IF($A$2=2,'[1]2'!U61,IF($A$2=3,'[1]3'!U61,IF($A$2=4,'[1]4'!U61,IF($A$2=5,'[1]5'!U61,IF($A$2=6,'[1]6'!U61,IF($A$2=7,'[1]7'!U61,"")))))))</f>
        <v/>
      </c>
      <c r="BJ24" s="292" t="str">
        <f>IF($A$2=1,'[1]1'!V61,IF($A$2=2,'[1]2'!V61,IF($A$2=3,'[1]3'!V61,IF($A$2=4,'[1]4'!V61,IF($A$2=5,'[1]5'!V61,IF($A$2=6,'[1]6'!V61,IF($A$2=7,'[1]7'!V61,"")))))))</f>
        <v/>
      </c>
      <c r="BK24" s="408" t="str">
        <f>IF($A$2=1,'[1]1'!W61,IF($A$2=2,'[1]2'!W61,IF($A$2=3,'[1]3'!W61,IF($A$2=4,'[1]4'!W61,IF($A$2=5,'[1]5'!W61,IF($A$2=6,'[1]6'!W61,IF($A$2=7,'[1]7'!W61,"")))))))</f>
        <v/>
      </c>
      <c r="BL24" s="408" t="str">
        <f>IF($A$2=1,'[1]1'!X61,IF($A$2=2,'[1]2'!X61,IF($A$2=3,'[1]3'!X61,IF($A$2=4,'[1]4'!X61,IF($A$2=5,'[1]5'!X61,IF($A$2=6,'[1]6'!X61,IF($A$2=7,'[1]7'!X61,"")))))))</f>
        <v/>
      </c>
      <c r="BM24" s="408" t="str">
        <f>IF($A$2=1,'[1]1'!Y61,IF($A$2=2,'[1]2'!Y61,IF($A$2=3,'[1]3'!Y61,IF($A$2=4,'[1]4'!Y61,IF($A$2=5,'[1]5'!Y61,IF($A$2=6,'[1]6'!Y61,IF($A$2=7,'[1]7'!Y61,"")))))))</f>
        <v/>
      </c>
      <c r="BN24" s="408" t="str">
        <f>IF($A$2=1,'[1]1'!Z61,IF($A$2=2,'[1]2'!Z61,IF($A$2=3,'[1]3'!Z61,IF($A$2=4,'[1]4'!Z61,IF($A$2=5,'[1]5'!Z61,IF($A$2=6,'[1]6'!Z61,IF($A$2=7,'[1]7'!Z61,"")))))))</f>
        <v/>
      </c>
      <c r="BO24" s="408" t="str">
        <f>IF($A$2=1,'[1]1'!AA61,IF($A$2=2,'[1]2'!AA61,IF($A$2=3,'[1]3'!AA61,IF($A$2=4,'[1]4'!AA61,IF($A$2=5,'[1]5'!AA61,IF($A$2=6,'[1]6'!AA61,IF($A$2=7,'[1]7'!AA61,"")))))))</f>
        <v/>
      </c>
      <c r="BP24" s="408" t="str">
        <f>IF($A$2=1,'[1]1'!AB61,IF($A$2=2,'[1]2'!AB61,IF($A$2=3,'[1]3'!AB61,IF($A$2=4,'[1]4'!AB61,IF($A$2=5,'[1]5'!AB61,IF($A$2=6,'[1]6'!AB61,IF($A$2=7,'[1]7'!AB61,"")))))))</f>
        <v/>
      </c>
      <c r="BQ24" s="408" t="str">
        <f>IF($A$2=1,'[1]1'!AC61,IF($A$2=2,'[1]2'!AC61,IF($A$2=3,'[1]3'!AC61,IF($A$2=4,'[1]4'!AC61,IF($A$2=5,'[1]5'!AC61,IF($A$2=6,'[1]6'!AC61,IF($A$2=7,'[1]7'!AC61,"")))))))</f>
        <v/>
      </c>
      <c r="BR24" s="408" t="str">
        <f>IF($A$2=1,'[1]1'!AD61,IF($A$2=2,'[1]2'!AD61,IF($A$2=3,'[1]3'!AD61,IF($A$2=4,'[1]4'!AD61,IF($A$2=5,'[1]5'!AD61,IF($A$2=6,'[1]6'!AD61,IF($A$2=7,'[1]7'!AD61,"")))))))</f>
        <v/>
      </c>
      <c r="BS24" s="408" t="str">
        <f>IF($A$2=1,'[1]1'!AE61,IF($A$2=2,'[1]2'!AE61,IF($A$2=3,'[1]3'!AE61,IF($A$2=4,'[1]4'!AE61,IF($A$2=5,'[1]5'!AE61,IF($A$2=6,'[1]6'!AE61,IF($A$2=7,'[1]7'!AE61,"")))))))</f>
        <v/>
      </c>
      <c r="BT24" s="408" t="str">
        <f>IF($A$2=1,'[1]1'!AF61,IF($A$2=2,'[1]2'!AF61,IF($A$2=3,'[1]3'!AF61,IF($A$2=4,'[1]4'!AF61,IF($A$2=5,'[1]5'!AF61,IF($A$2=6,'[1]6'!AF61,IF($A$2=7,'[1]7'!AF61,"")))))))</f>
        <v/>
      </c>
      <c r="BU24" s="408" t="str">
        <f>IF($A$2=1,'[1]1'!AG61,IF($A$2=2,'[1]2'!AG61,IF($A$2=3,'[1]3'!AG61,IF($A$2=4,'[1]4'!AG61,IF($A$2=5,'[1]5'!AG61,IF($A$2=6,'[1]6'!AG61,IF($A$2=7,'[1]7'!AG61,"")))))))</f>
        <v/>
      </c>
      <c r="BV24" s="408" t="str">
        <f>IF($A$2=1,'[1]1'!AH61,IF($A$2=2,'[1]2'!AH61,IF($A$2=3,'[1]3'!AH61,IF($A$2=4,'[1]4'!AH61,IF($A$2=5,'[1]5'!AH61,IF($A$2=6,'[1]6'!AH61,IF($A$2=7,'[1]7'!AH61,"")))))))</f>
        <v/>
      </c>
      <c r="BW24" s="408" t="str">
        <f>IF($A$2=1,'[1]1'!AI61,IF($A$2=2,'[1]2'!AI61,IF($A$2=3,'[1]3'!AI61,IF($A$2=4,'[1]4'!AI61,IF($A$2=5,'[1]5'!AI61,IF($A$2=6,'[1]6'!AI61,IF($A$2=7,'[1]7'!AI61,"")))))))</f>
        <v/>
      </c>
      <c r="BX24" s="408" t="str">
        <f>IF($A$2=1,'[1]1'!AJ61,IF($A$2=2,'[1]2'!AJ61,IF($A$2=3,'[1]3'!AJ61,IF($A$2=4,'[1]4'!AJ61,IF($A$2=5,'[1]5'!AJ61,IF($A$2=6,'[1]6'!AJ61,IF($A$2=7,'[1]7'!AJ61,"")))))))</f>
        <v/>
      </c>
      <c r="BY24" s="408" t="str">
        <f>IF($A$2=1,'[1]1'!AK61,IF($A$2=2,'[1]2'!AK61,IF($A$2=3,'[1]3'!AK61,IF($A$2=4,'[1]4'!AK61,IF($A$2=5,'[1]5'!AK61,IF($A$2=6,'[1]6'!AK61,IF($A$2=7,'[1]7'!AK61,"")))))))</f>
        <v/>
      </c>
      <c r="BZ24" s="408" t="str">
        <f>IF($A$2=1,'[1]1'!AL61,IF($A$2=2,'[1]2'!AL61,IF($A$2=3,'[1]3'!AL61,IF($A$2=4,'[1]4'!AL61,IF($A$2=5,'[1]5'!AL61,IF($A$2=6,'[1]6'!AL61,IF($A$2=7,'[1]7'!AL61,"")))))))</f>
        <v/>
      </c>
      <c r="CA24" s="408" t="str">
        <f>IF($A$2=1,'[1]1'!AM61,IF($A$2=2,'[1]2'!AM61,IF($A$2=3,'[1]3'!AM61,IF($A$2=4,'[1]4'!AM61,IF($A$2=5,'[1]5'!AM61,IF($A$2=6,'[1]6'!AM61,IF($A$2=7,'[1]7'!AM61,"")))))))</f>
        <v/>
      </c>
    </row>
    <row r="25" spans="1:79" ht="16.5" thickBot="1" x14ac:dyDescent="0.3">
      <c r="A25" s="401"/>
      <c r="B25" s="402">
        <v>5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13" t="s">
        <v>66</v>
      </c>
      <c r="AN25" s="294" t="s">
        <v>238</v>
      </c>
      <c r="AO25" s="311"/>
      <c r="AP25" s="312">
        <v>5</v>
      </c>
      <c r="AQ25" s="313" t="str">
        <f>IF($A$2=1,'[1]1'!C62,IF($A$2=2,'[1]2'!C62,IF($A$2=3,'[1]3'!C62,IF($A$2=4,'[1]4'!C62,IF($A$2=5,'[1]5'!C62,IF($A$2=6,'[1]6'!C62,IF($A$2=7,'[1]7'!C62,"")))))))</f>
        <v/>
      </c>
      <c r="AR25" s="313" t="str">
        <f>IF($A$2=1,'[1]1'!D62,IF($A$2=2,'[1]2'!D62,IF($A$2=3,'[1]3'!D62,IF($A$2=4,'[1]4'!D62,IF($A$2=5,'[1]5'!D62,IF($A$2=6,'[1]6'!D62,IF($A$2=7,'[1]7'!D62,"")))))))</f>
        <v/>
      </c>
      <c r="AS25" s="313" t="str">
        <f>IF($A$2=1,'[1]1'!E62,IF($A$2=2,'[1]2'!E62,IF($A$2=3,'[1]3'!E62,IF($A$2=4,'[1]4'!E62,IF($A$2=5,'[1]5'!E62,IF($A$2=6,'[1]6'!E62,IF($A$2=7,'[1]7'!E62,"")))))))</f>
        <v/>
      </c>
      <c r="AT25" s="313" t="str">
        <f>IF($A$2=1,'[1]1'!F62,IF($A$2=2,'[1]2'!F62,IF($A$2=3,'[1]3'!F62,IF($A$2=4,'[1]4'!F62,IF($A$2=5,'[1]5'!F62,IF($A$2=6,'[1]6'!F62,IF($A$2=7,'[1]7'!F62,"")))))))</f>
        <v/>
      </c>
      <c r="AU25" s="313" t="str">
        <f>IF($A$2=1,'[1]1'!G62,IF($A$2=2,'[1]2'!G62,IF($A$2=3,'[1]3'!G62,IF($A$2=4,'[1]4'!G62,IF($A$2=5,'[1]5'!G62,IF($A$2=6,'[1]6'!G62,IF($A$2=7,'[1]7'!G62,"")))))))</f>
        <v/>
      </c>
      <c r="AV25" s="313" t="str">
        <f>IF($A$2=1,'[1]1'!H62,IF($A$2=2,'[1]2'!H62,IF($A$2=3,'[1]3'!H62,IF($A$2=4,'[1]4'!H62,IF($A$2=5,'[1]5'!H62,IF($A$2=6,'[1]6'!H62,IF($A$2=7,'[1]7'!H62,"")))))))</f>
        <v/>
      </c>
      <c r="AW25" s="313" t="str">
        <f>IF($A$2=1,'[1]1'!I62,IF($A$2=2,'[1]2'!I62,IF($A$2=3,'[1]3'!I62,IF($A$2=4,'[1]4'!I62,IF($A$2=5,'[1]5'!I62,IF($A$2=6,'[1]6'!I62,IF($A$2=7,'[1]7'!I62,"")))))))</f>
        <v/>
      </c>
      <c r="AX25" s="313" t="str">
        <f>IF($A$2=1,'[1]1'!J62,IF($A$2=2,'[1]2'!J62,IF($A$2=3,'[1]3'!J62,IF($A$2=4,'[1]4'!J62,IF($A$2=5,'[1]5'!J62,IF($A$2=6,'[1]6'!J62,IF($A$2=7,'[1]7'!J62,"")))))))</f>
        <v/>
      </c>
      <c r="AY25" s="410" t="str">
        <f>IF($A$2=1,'[1]1'!K62,IF($A$2=2,'[1]2'!K62,IF($A$2=3,'[1]3'!K62,IF($A$2=4,'[1]4'!K62,IF($A$2=5,'[1]5'!K62,IF($A$2=6,'[1]6'!K62,IF($A$2=7,'[1]7'!K62,"")))))))</f>
        <v/>
      </c>
      <c r="AZ25" s="410" t="str">
        <f>IF($A$2=1,'[1]1'!L62,IF($A$2=2,'[1]2'!L62,IF($A$2=3,'[1]3'!L62,IF($A$2=4,'[1]4'!L62,IF($A$2=5,'[1]5'!L62,IF($A$2=6,'[1]6'!L62,IF($A$2=7,'[1]7'!L62,"")))))))</f>
        <v/>
      </c>
      <c r="BA25" s="410" t="str">
        <f>IF($A$2=1,'[1]1'!M62,IF($A$2=2,'[1]2'!M62,IF($A$2=3,'[1]3'!M62,IF($A$2=4,'[1]4'!M62,IF($A$2=5,'[1]5'!M62,IF($A$2=6,'[1]6'!M62,IF($A$2=7,'[1]7'!M62,"")))))))</f>
        <v/>
      </c>
      <c r="BB25" s="411" t="str">
        <f>IF($A$2=1,'[1]1'!N62,IF($A$2=2,'[1]2'!N62,IF($A$2=3,'[1]3'!N62,IF($A$2=4,'[1]4'!N62,IF($A$2=5,'[1]5'!N62,IF($A$2=6,'[1]6'!N62,IF($A$2=7,'[1]7'!N62,"")))))))</f>
        <v/>
      </c>
      <c r="BC25" s="313" t="str">
        <f>IF($A$2=1,'[1]1'!O62,IF($A$2=2,'[1]2'!O62,IF($A$2=3,'[1]3'!O62,IF($A$2=4,'[1]4'!O62,IF($A$2=5,'[1]5'!O62,IF($A$2=6,'[1]6'!O62,IF($A$2=7,'[1]7'!O62,"")))))))</f>
        <v/>
      </c>
      <c r="BD25" s="313" t="str">
        <f>IF($A$2=1,'[1]1'!P62,IF($A$2=2,'[1]2'!P62,IF($A$2=3,'[1]3'!P62,IF($A$2=4,'[1]4'!P62,IF($A$2=5,'[1]5'!P62,IF($A$2=6,'[1]6'!P62,IF($A$2=7,'[1]7'!P62,"")))))))</f>
        <v/>
      </c>
      <c r="BE25" s="313" t="str">
        <f>IF($A$2=1,'[1]1'!Q62,IF($A$2=2,'[1]2'!Q62,IF($A$2=3,'[1]3'!Q62,IF($A$2=4,'[1]4'!Q62,IF($A$2=5,'[1]5'!Q62,IF($A$2=6,'[1]6'!Q62,IF($A$2=7,'[1]7'!Q62,"")))))))</f>
        <v/>
      </c>
      <c r="BF25" s="313" t="str">
        <f>IF($A$2=1,'[1]1'!R62,IF($A$2=2,'[1]2'!R62,IF($A$2=3,'[1]3'!R62,IF($A$2=4,'[1]4'!R62,IF($A$2=5,'[1]5'!R62,IF($A$2=6,'[1]6'!R62,IF($A$2=7,'[1]7'!R62,"")))))))</f>
        <v/>
      </c>
      <c r="BG25" s="313" t="str">
        <f>IF($A$2=1,'[1]1'!S62,IF($A$2=2,'[1]2'!S62,IF($A$2=3,'[1]3'!S62,IF($A$2=4,'[1]4'!S62,IF($A$2=5,'[1]5'!S62,IF($A$2=6,'[1]6'!S62,IF($A$2=7,'[1]7'!S62,"")))))))</f>
        <v/>
      </c>
      <c r="BH25" s="313" t="str">
        <f>IF($A$2=1,'[1]1'!T62,IF($A$2=2,'[1]2'!T62,IF($A$2=3,'[1]3'!T62,IF($A$2=4,'[1]4'!T62,IF($A$2=5,'[1]5'!T62,IF($A$2=6,'[1]6'!T62,IF($A$2=7,'[1]7'!T62,"")))))))</f>
        <v/>
      </c>
      <c r="BI25" s="313" t="str">
        <f>IF($A$2=1,'[1]1'!U62,IF($A$2=2,'[1]2'!U62,IF($A$2=3,'[1]3'!U62,IF($A$2=4,'[1]4'!U62,IF($A$2=5,'[1]5'!U62,IF($A$2=6,'[1]6'!U62,IF($A$2=7,'[1]7'!U62,"")))))))</f>
        <v/>
      </c>
      <c r="BJ25" s="313" t="str">
        <f>IF($A$2=1,'[1]1'!V62,IF($A$2=2,'[1]2'!V62,IF($A$2=3,'[1]3'!V62,IF($A$2=4,'[1]4'!V62,IF($A$2=5,'[1]5'!V62,IF($A$2=6,'[1]6'!V62,IF($A$2=7,'[1]7'!V62,"")))))))</f>
        <v/>
      </c>
      <c r="BK25" s="410" t="str">
        <f>IF($A$2=1,'[1]1'!W62,IF($A$2=2,'[1]2'!W62,IF($A$2=3,'[1]3'!W62,IF($A$2=4,'[1]4'!W62,IF($A$2=5,'[1]5'!W62,IF($A$2=6,'[1]6'!W62,IF($A$2=7,'[1]7'!W62,"")))))))</f>
        <v/>
      </c>
      <c r="BL25" s="410" t="str">
        <f>IF($A$2=1,'[1]1'!X62,IF($A$2=2,'[1]2'!X62,IF($A$2=3,'[1]3'!X62,IF($A$2=4,'[1]4'!X62,IF($A$2=5,'[1]5'!X62,IF($A$2=6,'[1]6'!X62,IF($A$2=7,'[1]7'!X62,"")))))))</f>
        <v/>
      </c>
      <c r="BM25" s="410" t="str">
        <f>IF($A$2=1,'[1]1'!Y62,IF($A$2=2,'[1]2'!Y62,IF($A$2=3,'[1]3'!Y62,IF($A$2=4,'[1]4'!Y62,IF($A$2=5,'[1]5'!Y62,IF($A$2=6,'[1]6'!Y62,IF($A$2=7,'[1]7'!Y62,"")))))))</f>
        <v/>
      </c>
      <c r="BN25" s="410" t="str">
        <f>IF($A$2=1,'[1]1'!Z62,IF($A$2=2,'[1]2'!Z62,IF($A$2=3,'[1]3'!Z62,IF($A$2=4,'[1]4'!Z62,IF($A$2=5,'[1]5'!Z62,IF($A$2=6,'[1]6'!Z62,IF($A$2=7,'[1]7'!Z62,"")))))))</f>
        <v/>
      </c>
      <c r="BO25" s="410" t="str">
        <f>IF($A$2=1,'[1]1'!AA62,IF($A$2=2,'[1]2'!AA62,IF($A$2=3,'[1]3'!AA62,IF($A$2=4,'[1]4'!AA62,IF($A$2=5,'[1]5'!AA62,IF($A$2=6,'[1]6'!AA62,IF($A$2=7,'[1]7'!AA62,"")))))))</f>
        <v/>
      </c>
      <c r="BP25" s="410" t="str">
        <f>IF($A$2=1,'[1]1'!AB62,IF($A$2=2,'[1]2'!AB62,IF($A$2=3,'[1]3'!AB62,IF($A$2=4,'[1]4'!AB62,IF($A$2=5,'[1]5'!AB62,IF($A$2=6,'[1]6'!AB62,IF($A$2=7,'[1]7'!AB62,"")))))))</f>
        <v/>
      </c>
      <c r="BQ25" s="410" t="str">
        <f>IF($A$2=1,'[1]1'!AC62,IF($A$2=2,'[1]2'!AC62,IF($A$2=3,'[1]3'!AC62,IF($A$2=4,'[1]4'!AC62,IF($A$2=5,'[1]5'!AC62,IF($A$2=6,'[1]6'!AC62,IF($A$2=7,'[1]7'!AC62,"")))))))</f>
        <v/>
      </c>
      <c r="BR25" s="410" t="str">
        <f>IF($A$2=1,'[1]1'!AD62,IF($A$2=2,'[1]2'!AD62,IF($A$2=3,'[1]3'!AD62,IF($A$2=4,'[1]4'!AD62,IF($A$2=5,'[1]5'!AD62,IF($A$2=6,'[1]6'!AD62,IF($A$2=7,'[1]7'!AD62,"")))))))</f>
        <v/>
      </c>
      <c r="BS25" s="410" t="str">
        <f>IF($A$2=1,'[1]1'!AE62,IF($A$2=2,'[1]2'!AE62,IF($A$2=3,'[1]3'!AE62,IF($A$2=4,'[1]4'!AE62,IF($A$2=5,'[1]5'!AE62,IF($A$2=6,'[1]6'!AE62,IF($A$2=7,'[1]7'!AE62,"")))))))</f>
        <v/>
      </c>
      <c r="BT25" s="410" t="str">
        <f>IF($A$2=1,'[1]1'!AF62,IF($A$2=2,'[1]2'!AF62,IF($A$2=3,'[1]3'!AF62,IF($A$2=4,'[1]4'!AF62,IF($A$2=5,'[1]5'!AF62,IF($A$2=6,'[1]6'!AF62,IF($A$2=7,'[1]7'!AF62,"")))))))</f>
        <v/>
      </c>
      <c r="BU25" s="410" t="str">
        <f>IF($A$2=1,'[1]1'!AG62,IF($A$2=2,'[1]2'!AG62,IF($A$2=3,'[1]3'!AG62,IF($A$2=4,'[1]4'!AG62,IF($A$2=5,'[1]5'!AG62,IF($A$2=6,'[1]6'!AG62,IF($A$2=7,'[1]7'!AG62,"")))))))</f>
        <v/>
      </c>
      <c r="BV25" s="410" t="str">
        <f>IF($A$2=1,'[1]1'!AH62,IF($A$2=2,'[1]2'!AH62,IF($A$2=3,'[1]3'!AH62,IF($A$2=4,'[1]4'!AH62,IF($A$2=5,'[1]5'!AH62,IF($A$2=6,'[1]6'!AH62,IF($A$2=7,'[1]7'!AH62,"")))))))</f>
        <v/>
      </c>
      <c r="BW25" s="410" t="str">
        <f>IF($A$2=1,'[1]1'!AI62,IF($A$2=2,'[1]2'!AI62,IF($A$2=3,'[1]3'!AI62,IF($A$2=4,'[1]4'!AI62,IF($A$2=5,'[1]5'!AI62,IF($A$2=6,'[1]6'!AI62,IF($A$2=7,'[1]7'!AI62,"")))))))</f>
        <v/>
      </c>
      <c r="BX25" s="410" t="str">
        <f>IF($A$2=1,'[1]1'!AJ62,IF($A$2=2,'[1]2'!AJ62,IF($A$2=3,'[1]3'!AJ62,IF($A$2=4,'[1]4'!AJ62,IF($A$2=5,'[1]5'!AJ62,IF($A$2=6,'[1]6'!AJ62,IF($A$2=7,'[1]7'!AJ62,"")))))))</f>
        <v/>
      </c>
      <c r="BY25" s="410" t="str">
        <f>IF($A$2=1,'[1]1'!AK62,IF($A$2=2,'[1]2'!AK62,IF($A$2=3,'[1]3'!AK62,IF($A$2=4,'[1]4'!AK62,IF($A$2=5,'[1]5'!AK62,IF($A$2=6,'[1]6'!AK62,IF($A$2=7,'[1]7'!AK62,"")))))))</f>
        <v/>
      </c>
      <c r="BZ25" s="410" t="str">
        <f>IF($A$2=1,'[1]1'!AL62,IF($A$2=2,'[1]2'!AL62,IF($A$2=3,'[1]3'!AL62,IF($A$2=4,'[1]4'!AL62,IF($A$2=5,'[1]5'!AL62,IF($A$2=6,'[1]6'!AL62,IF($A$2=7,'[1]7'!AL62,"")))))))</f>
        <v/>
      </c>
      <c r="CA25" s="410" t="str">
        <f>IF($A$2=1,'[1]1'!AM62,IF($A$2=2,'[1]2'!AM62,IF($A$2=3,'[1]3'!AM62,IF($A$2=4,'[1]4'!AM62,IF($A$2=5,'[1]5'!AM62,IF($A$2=6,'[1]6'!AM62,IF($A$2=7,'[1]7'!AM62,"")))))))</f>
        <v/>
      </c>
    </row>
    <row r="26" spans="1:79" s="400" customFormat="1" ht="16.5" thickTop="1" x14ac:dyDescent="0.2">
      <c r="A26" s="394" t="s">
        <v>23</v>
      </c>
      <c r="B26" s="395" t="s">
        <v>233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7" t="s">
        <v>66</v>
      </c>
      <c r="AN26" s="398"/>
      <c r="AO26" s="295" t="s">
        <v>23</v>
      </c>
      <c r="AP26" s="296">
        <v>1</v>
      </c>
      <c r="AQ26" s="405" t="str">
        <f>IF($A$2=1,'[1]1'!C63,IF($A$2=2,'[1]2'!C63,IF($A$2=3,'[1]3'!C63,IF($A$2=4,'[1]4'!C63,IF($A$2=5,'[1]5'!C63,IF($A$2=6,'[1]6'!C63,IF($A$2=7,'[1]7'!C63,"")))))))</f>
        <v/>
      </c>
      <c r="AR26" s="405" t="str">
        <f>IF($A$2=1,'[1]1'!D63,IF($A$2=2,'[1]2'!D63,IF($A$2=3,'[1]3'!D63,IF($A$2=4,'[1]4'!D63,IF($A$2=5,'[1]5'!D63,IF($A$2=6,'[1]6'!D63,IF($A$2=7,'[1]7'!D63,"")))))))</f>
        <v/>
      </c>
      <c r="AS26" s="405" t="str">
        <f>IF($A$2=1,'[1]1'!E63,IF($A$2=2,'[1]2'!E63,IF($A$2=3,'[1]3'!E63,IF($A$2=4,'[1]4'!E63,IF($A$2=5,'[1]5'!E63,IF($A$2=6,'[1]6'!E63,IF($A$2=7,'[1]7'!E63,"")))))))</f>
        <v/>
      </c>
      <c r="AT26" s="405" t="str">
        <f>IF($A$2=1,'[1]1'!F63,IF($A$2=2,'[1]2'!F63,IF($A$2=3,'[1]3'!F63,IF($A$2=4,'[1]4'!F63,IF($A$2=5,'[1]5'!F63,IF($A$2=6,'[1]6'!F63,IF($A$2=7,'[1]7'!F63,"")))))))</f>
        <v/>
      </c>
      <c r="AU26" s="405" t="str">
        <f>IF($A$2=1,'[1]1'!G63,IF($A$2=2,'[1]2'!G63,IF($A$2=3,'[1]3'!G63,IF($A$2=4,'[1]4'!G63,IF($A$2=5,'[1]5'!G63,IF($A$2=6,'[1]6'!G63,IF($A$2=7,'[1]7'!G63,"")))))))</f>
        <v/>
      </c>
      <c r="AV26" s="405" t="str">
        <f>IF($A$2=1,'[1]1'!H63,IF($A$2=2,'[1]2'!H63,IF($A$2=3,'[1]3'!H63,IF($A$2=4,'[1]4'!H63,IF($A$2=5,'[1]5'!H63,IF($A$2=6,'[1]6'!H63,IF($A$2=7,'[1]7'!H63,"")))))))</f>
        <v/>
      </c>
      <c r="AW26" s="405" t="str">
        <f>IF($A$2=1,'[1]1'!I63,IF($A$2=2,'[1]2'!I63,IF($A$2=3,'[1]3'!I63,IF($A$2=4,'[1]4'!I63,IF($A$2=5,'[1]5'!I63,IF($A$2=6,'[1]6'!I63,IF($A$2=7,'[1]7'!I63,"")))))))</f>
        <v/>
      </c>
      <c r="AX26" s="405" t="str">
        <f>IF($A$2=1,'[1]1'!J63,IF($A$2=2,'[1]2'!J63,IF($A$2=3,'[1]3'!J63,IF($A$2=4,'[1]4'!J63,IF($A$2=5,'[1]5'!J63,IF($A$2=6,'[1]6'!J63,IF($A$2=7,'[1]7'!J63,"")))))))</f>
        <v/>
      </c>
      <c r="AY26" s="406" t="str">
        <f>IF($A$2=1,'[1]1'!K63,IF($A$2=2,'[1]2'!K63,IF($A$2=3,'[1]3'!K63,IF($A$2=4,'[1]4'!K63,IF($A$2=5,'[1]5'!K63,IF($A$2=6,'[1]6'!K63,IF($A$2=7,'[1]7'!K63,"")))))))</f>
        <v/>
      </c>
      <c r="AZ26" s="406" t="str">
        <f>IF($A$2=1,'[1]1'!L63,IF($A$2=2,'[1]2'!L63,IF($A$2=3,'[1]3'!L63,IF($A$2=4,'[1]4'!L63,IF($A$2=5,'[1]5'!L63,IF($A$2=6,'[1]6'!L63,IF($A$2=7,'[1]7'!L63,"")))))))</f>
        <v/>
      </c>
      <c r="BA26" s="406" t="str">
        <f>IF($A$2=1,'[1]1'!M63,IF($A$2=2,'[1]2'!M63,IF($A$2=3,'[1]3'!M63,IF($A$2=4,'[1]4'!M63,IF($A$2=5,'[1]5'!M63,IF($A$2=6,'[1]6'!M63,IF($A$2=7,'[1]7'!M63,"")))))))</f>
        <v/>
      </c>
      <c r="BB26" s="407" t="str">
        <f>IF($A$2=1,'[1]1'!N63,IF($A$2=2,'[1]2'!N63,IF($A$2=3,'[1]3'!N63,IF($A$2=4,'[1]4'!N63,IF($A$2=5,'[1]5'!N63,IF($A$2=6,'[1]6'!N63,IF($A$2=7,'[1]7'!N63,"")))))))</f>
        <v/>
      </c>
      <c r="BC26" s="405" t="str">
        <f>IF($A$2=1,'[1]1'!O63,IF($A$2=2,'[1]2'!O63,IF($A$2=3,'[1]3'!O63,IF($A$2=4,'[1]4'!O63,IF($A$2=5,'[1]5'!O63,IF($A$2=6,'[1]6'!O63,IF($A$2=7,'[1]7'!O63,"")))))))</f>
        <v/>
      </c>
      <c r="BD26" s="405" t="str">
        <f>IF($A$2=1,'[1]1'!P63,IF($A$2=2,'[1]2'!P63,IF($A$2=3,'[1]3'!P63,IF($A$2=4,'[1]4'!P63,IF($A$2=5,'[1]5'!P63,IF($A$2=6,'[1]6'!P63,IF($A$2=7,'[1]7'!P63,"")))))))</f>
        <v/>
      </c>
      <c r="BE26" s="405" t="str">
        <f>IF($A$2=1,'[1]1'!Q63,IF($A$2=2,'[1]2'!Q63,IF($A$2=3,'[1]3'!Q63,IF($A$2=4,'[1]4'!Q63,IF($A$2=5,'[1]5'!Q63,IF($A$2=6,'[1]6'!Q63,IF($A$2=7,'[1]7'!Q63,"")))))))</f>
        <v/>
      </c>
      <c r="BF26" s="405" t="str">
        <f>IF($A$2=1,'[1]1'!R63,IF($A$2=2,'[1]2'!R63,IF($A$2=3,'[1]3'!R63,IF($A$2=4,'[1]4'!R63,IF($A$2=5,'[1]5'!R63,IF($A$2=6,'[1]6'!R63,IF($A$2=7,'[1]7'!R63,"")))))))</f>
        <v/>
      </c>
      <c r="BG26" s="405" t="str">
        <f>IF($A$2=1,'[1]1'!S63,IF($A$2=2,'[1]2'!S63,IF($A$2=3,'[1]3'!S63,IF($A$2=4,'[1]4'!S63,IF($A$2=5,'[1]5'!S63,IF($A$2=6,'[1]6'!S63,IF($A$2=7,'[1]7'!S63,"")))))))</f>
        <v/>
      </c>
      <c r="BH26" s="405" t="str">
        <f>IF($A$2=1,'[1]1'!T63,IF($A$2=2,'[1]2'!T63,IF($A$2=3,'[1]3'!T63,IF($A$2=4,'[1]4'!T63,IF($A$2=5,'[1]5'!T63,IF($A$2=6,'[1]6'!T63,IF($A$2=7,'[1]7'!T63,"")))))))</f>
        <v/>
      </c>
      <c r="BI26" s="405" t="str">
        <f>IF($A$2=1,'[1]1'!U63,IF($A$2=2,'[1]2'!U63,IF($A$2=3,'[1]3'!U63,IF($A$2=4,'[1]4'!U63,IF($A$2=5,'[1]5'!U63,IF($A$2=6,'[1]6'!U63,IF($A$2=7,'[1]7'!U63,"")))))))</f>
        <v/>
      </c>
      <c r="BJ26" s="405" t="str">
        <f>IF($A$2=1,'[1]1'!V63,IF($A$2=2,'[1]2'!V63,IF($A$2=3,'[1]3'!V63,IF($A$2=4,'[1]4'!V63,IF($A$2=5,'[1]5'!V63,IF($A$2=6,'[1]6'!V63,IF($A$2=7,'[1]7'!V63,"")))))))</f>
        <v/>
      </c>
      <c r="BK26" s="405" t="str">
        <f>IF($A$2=1,'[1]1'!W63,IF($A$2=2,'[1]2'!W63,IF($A$2=3,'[1]3'!W63,IF($A$2=4,'[1]4'!W63,IF($A$2=5,'[1]5'!W63,IF($A$2=6,'[1]6'!W63,IF($A$2=7,'[1]7'!W63,"")))))))</f>
        <v/>
      </c>
      <c r="BL26" s="405" t="str">
        <f>IF($A$2=1,'[1]1'!X63,IF($A$2=2,'[1]2'!X63,IF($A$2=3,'[1]3'!X63,IF($A$2=4,'[1]4'!X63,IF($A$2=5,'[1]5'!X63,IF($A$2=6,'[1]6'!X63,IF($A$2=7,'[1]7'!X63,"")))))))</f>
        <v/>
      </c>
      <c r="BM26" s="405" t="str">
        <f>IF($A$2=1,'[1]1'!Y63,IF($A$2=2,'[1]2'!Y63,IF($A$2=3,'[1]3'!Y63,IF($A$2=4,'[1]4'!Y63,IF($A$2=5,'[1]5'!Y63,IF($A$2=6,'[1]6'!Y63,IF($A$2=7,'[1]7'!Y63,"")))))))</f>
        <v/>
      </c>
      <c r="BN26" s="405" t="str">
        <f>IF($A$2=1,'[1]1'!Z63,IF($A$2=2,'[1]2'!Z63,IF($A$2=3,'[1]3'!Z63,IF($A$2=4,'[1]4'!Z63,IF($A$2=5,'[1]5'!Z63,IF($A$2=6,'[1]6'!Z63,IF($A$2=7,'[1]7'!Z63,"")))))))</f>
        <v/>
      </c>
      <c r="BO26" s="405" t="str">
        <f>IF($A$2=1,'[1]1'!AA63,IF($A$2=2,'[1]2'!AA63,IF($A$2=3,'[1]3'!AA63,IF($A$2=4,'[1]4'!AA63,IF($A$2=5,'[1]5'!AA63,IF($A$2=6,'[1]6'!AA63,IF($A$2=7,'[1]7'!AA63,"")))))))</f>
        <v/>
      </c>
      <c r="BP26" s="405" t="str">
        <f>IF($A$2=1,'[1]1'!AB63,IF($A$2=2,'[1]2'!AB63,IF($A$2=3,'[1]3'!AB63,IF($A$2=4,'[1]4'!AB63,IF($A$2=5,'[1]5'!AB63,IF($A$2=6,'[1]6'!AB63,IF($A$2=7,'[1]7'!AB63,"")))))))</f>
        <v/>
      </c>
      <c r="BQ26" s="405" t="str">
        <f>IF($A$2=1,'[1]1'!AC63,IF($A$2=2,'[1]2'!AC63,IF($A$2=3,'[1]3'!AC63,IF($A$2=4,'[1]4'!AC63,IF($A$2=5,'[1]5'!AC63,IF($A$2=6,'[1]6'!AC63,IF($A$2=7,'[1]7'!AC63,"")))))))</f>
        <v/>
      </c>
      <c r="BR26" s="405" t="str">
        <f>IF($A$2=1,'[1]1'!AD63,IF($A$2=2,'[1]2'!AD63,IF($A$2=3,'[1]3'!AD63,IF($A$2=4,'[1]4'!AD63,IF($A$2=5,'[1]5'!AD63,IF($A$2=6,'[1]6'!AD63,IF($A$2=7,'[1]7'!AD63,"")))))))</f>
        <v/>
      </c>
      <c r="BS26" s="405" t="str">
        <f>IF($A$2=1,'[1]1'!AE63,IF($A$2=2,'[1]2'!AE63,IF($A$2=3,'[1]3'!AE63,IF($A$2=4,'[1]4'!AE63,IF($A$2=5,'[1]5'!AE63,IF($A$2=6,'[1]6'!AE63,IF($A$2=7,'[1]7'!AE63,"")))))))</f>
        <v/>
      </c>
      <c r="BT26" s="405" t="str">
        <f>IF($A$2=1,'[1]1'!AF63,IF($A$2=2,'[1]2'!AF63,IF($A$2=3,'[1]3'!AF63,IF($A$2=4,'[1]4'!AF63,IF($A$2=5,'[1]5'!AF63,IF($A$2=6,'[1]6'!AF63,IF($A$2=7,'[1]7'!AF63,"")))))))</f>
        <v/>
      </c>
      <c r="BU26" s="405" t="str">
        <f>IF($A$2=1,'[1]1'!AG63,IF($A$2=2,'[1]2'!AG63,IF($A$2=3,'[1]3'!AG63,IF($A$2=4,'[1]4'!AG63,IF($A$2=5,'[1]5'!AG63,IF($A$2=6,'[1]6'!AG63,IF($A$2=7,'[1]7'!AG63,"")))))))</f>
        <v/>
      </c>
      <c r="BV26" s="405" t="str">
        <f>IF($A$2=1,'[1]1'!AH63,IF($A$2=2,'[1]2'!AH63,IF($A$2=3,'[1]3'!AH63,IF($A$2=4,'[1]4'!AH63,IF($A$2=5,'[1]5'!AH63,IF($A$2=6,'[1]6'!AH63,IF($A$2=7,'[1]7'!AH63,"")))))))</f>
        <v/>
      </c>
      <c r="BW26" s="405" t="str">
        <f>IF($A$2=1,'[1]1'!AI63,IF($A$2=2,'[1]2'!AI63,IF($A$2=3,'[1]3'!AI63,IF($A$2=4,'[1]4'!AI63,IF($A$2=5,'[1]5'!AI63,IF($A$2=6,'[1]6'!AI63,IF($A$2=7,'[1]7'!AI63,"")))))))</f>
        <v/>
      </c>
      <c r="BX26" s="405" t="str">
        <f>IF($A$2=1,'[1]1'!AJ63,IF($A$2=2,'[1]2'!AJ63,IF($A$2=3,'[1]3'!AJ63,IF($A$2=4,'[1]4'!AJ63,IF($A$2=5,'[1]5'!AJ63,IF($A$2=6,'[1]6'!AJ63,IF($A$2=7,'[1]7'!AJ63,"")))))))</f>
        <v/>
      </c>
      <c r="BY26" s="405" t="str">
        <f>IF($A$2=1,'[1]1'!AK63,IF($A$2=2,'[1]2'!AK63,IF($A$2=3,'[1]3'!AK63,IF($A$2=4,'[1]4'!AK63,IF($A$2=5,'[1]5'!AK63,IF($A$2=6,'[1]6'!AK63,IF($A$2=7,'[1]7'!AK63,"")))))))</f>
        <v/>
      </c>
      <c r="BZ26" s="405" t="str">
        <f>IF($A$2=1,'[1]1'!AL63,IF($A$2=2,'[1]2'!AL63,IF($A$2=3,'[1]3'!AL63,IF($A$2=4,'[1]4'!AL63,IF($A$2=5,'[1]5'!AL63,IF($A$2=6,'[1]6'!AL63,IF($A$2=7,'[1]7'!AL63,"")))))))</f>
        <v/>
      </c>
      <c r="CA26" s="405" t="str">
        <f>IF($A$2=1,'[1]1'!AM63,IF($A$2=2,'[1]2'!AM63,IF($A$2=3,'[1]3'!AM63,IF($A$2=4,'[1]4'!AM63,IF($A$2=5,'[1]5'!AM63,IF($A$2=6,'[1]6'!AM63,IF($A$2=7,'[1]7'!AM63,"")))))))</f>
        <v/>
      </c>
    </row>
    <row r="27" spans="1:79" ht="15.75" x14ac:dyDescent="0.25">
      <c r="A27" s="297"/>
      <c r="B27" s="298">
        <v>2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 t="s">
        <v>66</v>
      </c>
      <c r="AN27" s="294"/>
      <c r="AO27" s="303"/>
      <c r="AP27" s="298">
        <v>2</v>
      </c>
      <c r="AQ27" s="292" t="str">
        <f>IF($A$2=1,'[1]1'!C64,IF($A$2=2,'[1]2'!C64,IF($A$2=3,'[1]3'!C64,IF($A$2=4,'[1]4'!C64,IF($A$2=5,'[1]5'!C64,IF($A$2=6,'[1]6'!C64,IF($A$2=7,'[1]7'!C64,"")))))))</f>
        <v/>
      </c>
      <c r="AR27" s="292" t="str">
        <f>IF($A$2=1,'[1]1'!D64,IF($A$2=2,'[1]2'!D64,IF($A$2=3,'[1]3'!D64,IF($A$2=4,'[1]4'!D64,IF($A$2=5,'[1]5'!D64,IF($A$2=6,'[1]6'!D64,IF($A$2=7,'[1]7'!D64,"")))))))</f>
        <v/>
      </c>
      <c r="AS27" s="292" t="str">
        <f>IF($A$2=1,'[1]1'!E64,IF($A$2=2,'[1]2'!E64,IF($A$2=3,'[1]3'!E64,IF($A$2=4,'[1]4'!E64,IF($A$2=5,'[1]5'!E64,IF($A$2=6,'[1]6'!E64,IF($A$2=7,'[1]7'!E64,"")))))))</f>
        <v/>
      </c>
      <c r="AT27" s="292" t="str">
        <f>IF($A$2=1,'[1]1'!F64,IF($A$2=2,'[1]2'!F64,IF($A$2=3,'[1]3'!F64,IF($A$2=4,'[1]4'!F64,IF($A$2=5,'[1]5'!F64,IF($A$2=6,'[1]6'!F64,IF($A$2=7,'[1]7'!F64,"")))))))</f>
        <v/>
      </c>
      <c r="AU27" s="292" t="str">
        <f>IF($A$2=1,'[1]1'!G64,IF($A$2=2,'[1]2'!G64,IF($A$2=3,'[1]3'!G64,IF($A$2=4,'[1]4'!G64,IF($A$2=5,'[1]5'!G64,IF($A$2=6,'[1]6'!G64,IF($A$2=7,'[1]7'!G64,"")))))))</f>
        <v/>
      </c>
      <c r="AV27" s="292" t="str">
        <f>IF($A$2=1,'[1]1'!H64,IF($A$2=2,'[1]2'!H64,IF($A$2=3,'[1]3'!H64,IF($A$2=4,'[1]4'!H64,IF($A$2=5,'[1]5'!H64,IF($A$2=6,'[1]6'!H64,IF($A$2=7,'[1]7'!H64,"")))))))</f>
        <v/>
      </c>
      <c r="AW27" s="292" t="str">
        <f>IF($A$2=1,'[1]1'!I64,IF($A$2=2,'[1]2'!I64,IF($A$2=3,'[1]3'!I64,IF($A$2=4,'[1]4'!I64,IF($A$2=5,'[1]5'!I64,IF($A$2=6,'[1]6'!I64,IF($A$2=7,'[1]7'!I64,"")))))))</f>
        <v/>
      </c>
      <c r="AX27" s="292" t="str">
        <f>IF($A$2=1,'[1]1'!J64,IF($A$2=2,'[1]2'!J64,IF($A$2=3,'[1]3'!J64,IF($A$2=4,'[1]4'!J64,IF($A$2=5,'[1]5'!J64,IF($A$2=6,'[1]6'!J64,IF($A$2=7,'[1]7'!J64,"")))))))</f>
        <v/>
      </c>
      <c r="AY27" s="408" t="str">
        <f>IF($A$2=1,'[1]1'!K64,IF($A$2=2,'[1]2'!K64,IF($A$2=3,'[1]3'!K64,IF($A$2=4,'[1]4'!K64,IF($A$2=5,'[1]5'!K64,IF($A$2=6,'[1]6'!K64,IF($A$2=7,'[1]7'!K64,"")))))))</f>
        <v/>
      </c>
      <c r="AZ27" s="408" t="str">
        <f>IF($A$2=1,'[1]1'!L64,IF($A$2=2,'[1]2'!L64,IF($A$2=3,'[1]3'!L64,IF($A$2=4,'[1]4'!L64,IF($A$2=5,'[1]5'!L64,IF($A$2=6,'[1]6'!L64,IF($A$2=7,'[1]7'!L64,"")))))))</f>
        <v/>
      </c>
      <c r="BA27" s="408" t="str">
        <f>IF($A$2=1,'[1]1'!M64,IF($A$2=2,'[1]2'!M64,IF($A$2=3,'[1]3'!M64,IF($A$2=4,'[1]4'!M64,IF($A$2=5,'[1]5'!M64,IF($A$2=6,'[1]6'!M64,IF($A$2=7,'[1]7'!M64,"")))))))</f>
        <v/>
      </c>
      <c r="BB27" s="409" t="str">
        <f>IF($A$2=1,'[1]1'!N64,IF($A$2=2,'[1]2'!N64,IF($A$2=3,'[1]3'!N64,IF($A$2=4,'[1]4'!N64,IF($A$2=5,'[1]5'!N64,IF($A$2=6,'[1]6'!N64,IF($A$2=7,'[1]7'!N64,"")))))))</f>
        <v/>
      </c>
      <c r="BC27" s="292" t="str">
        <f>IF($A$2=1,'[1]1'!O64,IF($A$2=2,'[1]2'!O64,IF($A$2=3,'[1]3'!O64,IF($A$2=4,'[1]4'!O64,IF($A$2=5,'[1]5'!O64,IF($A$2=6,'[1]6'!O64,IF($A$2=7,'[1]7'!O64,"")))))))</f>
        <v/>
      </c>
      <c r="BD27" s="292" t="str">
        <f>IF($A$2=1,'[1]1'!P64,IF($A$2=2,'[1]2'!P64,IF($A$2=3,'[1]3'!P64,IF($A$2=4,'[1]4'!P64,IF($A$2=5,'[1]5'!P64,IF($A$2=6,'[1]6'!P64,IF($A$2=7,'[1]7'!P64,"")))))))</f>
        <v/>
      </c>
      <c r="BE27" s="292" t="str">
        <f>IF($A$2=1,'[1]1'!Q64,IF($A$2=2,'[1]2'!Q64,IF($A$2=3,'[1]3'!Q64,IF($A$2=4,'[1]4'!Q64,IF($A$2=5,'[1]5'!Q64,IF($A$2=6,'[1]6'!Q64,IF($A$2=7,'[1]7'!Q64,"")))))))</f>
        <v/>
      </c>
      <c r="BF27" s="292" t="str">
        <f>IF($A$2=1,'[1]1'!R64,IF($A$2=2,'[1]2'!R64,IF($A$2=3,'[1]3'!R64,IF($A$2=4,'[1]4'!R64,IF($A$2=5,'[1]5'!R64,IF($A$2=6,'[1]6'!R64,IF($A$2=7,'[1]7'!R64,"")))))))</f>
        <v/>
      </c>
      <c r="BG27" s="292" t="str">
        <f>IF($A$2=1,'[1]1'!S64,IF($A$2=2,'[1]2'!S64,IF($A$2=3,'[1]3'!S64,IF($A$2=4,'[1]4'!S64,IF($A$2=5,'[1]5'!S64,IF($A$2=6,'[1]6'!S64,IF($A$2=7,'[1]7'!S64,"")))))))</f>
        <v/>
      </c>
      <c r="BH27" s="292" t="str">
        <f>IF($A$2=1,'[1]1'!T64,IF($A$2=2,'[1]2'!T64,IF($A$2=3,'[1]3'!T64,IF($A$2=4,'[1]4'!T64,IF($A$2=5,'[1]5'!T64,IF($A$2=6,'[1]6'!T64,IF($A$2=7,'[1]7'!T64,"")))))))</f>
        <v/>
      </c>
      <c r="BI27" s="292" t="str">
        <f>IF($A$2=1,'[1]1'!U64,IF($A$2=2,'[1]2'!U64,IF($A$2=3,'[1]3'!U64,IF($A$2=4,'[1]4'!U64,IF($A$2=5,'[1]5'!U64,IF($A$2=6,'[1]6'!U64,IF($A$2=7,'[1]7'!U64,"")))))))</f>
        <v/>
      </c>
      <c r="BJ27" s="292" t="str">
        <f>IF($A$2=1,'[1]1'!V64,IF($A$2=2,'[1]2'!V64,IF($A$2=3,'[1]3'!V64,IF($A$2=4,'[1]4'!V64,IF($A$2=5,'[1]5'!V64,IF($A$2=6,'[1]6'!V64,IF($A$2=7,'[1]7'!V64,"")))))))</f>
        <v/>
      </c>
      <c r="BK27" s="408" t="str">
        <f>IF($A$2=1,'[1]1'!W64,IF($A$2=2,'[1]2'!W64,IF($A$2=3,'[1]3'!W64,IF($A$2=4,'[1]4'!W64,IF($A$2=5,'[1]5'!W64,IF($A$2=6,'[1]6'!W64,IF($A$2=7,'[1]7'!W64,"")))))))</f>
        <v/>
      </c>
      <c r="BL27" s="408" t="str">
        <f>IF($A$2=1,'[1]1'!X64,IF($A$2=2,'[1]2'!X64,IF($A$2=3,'[1]3'!X64,IF($A$2=4,'[1]4'!X64,IF($A$2=5,'[1]5'!X64,IF($A$2=6,'[1]6'!X64,IF($A$2=7,'[1]7'!X64,"")))))))</f>
        <v/>
      </c>
      <c r="BM27" s="408" t="str">
        <f>IF($A$2=1,'[1]1'!Y64,IF($A$2=2,'[1]2'!Y64,IF($A$2=3,'[1]3'!Y64,IF($A$2=4,'[1]4'!Y64,IF($A$2=5,'[1]5'!Y64,IF($A$2=6,'[1]6'!Y64,IF($A$2=7,'[1]7'!Y64,"")))))))</f>
        <v/>
      </c>
      <c r="BN27" s="408" t="str">
        <f>IF($A$2=1,'[1]1'!Z64,IF($A$2=2,'[1]2'!Z64,IF($A$2=3,'[1]3'!Z64,IF($A$2=4,'[1]4'!Z64,IF($A$2=5,'[1]5'!Z64,IF($A$2=6,'[1]6'!Z64,IF($A$2=7,'[1]7'!Z64,"")))))))</f>
        <v/>
      </c>
      <c r="BO27" s="408" t="str">
        <f>IF($A$2=1,'[1]1'!AA64,IF($A$2=2,'[1]2'!AA64,IF($A$2=3,'[1]3'!AA64,IF($A$2=4,'[1]4'!AA64,IF($A$2=5,'[1]5'!AA64,IF($A$2=6,'[1]6'!AA64,IF($A$2=7,'[1]7'!AA64,"")))))))</f>
        <v/>
      </c>
      <c r="BP27" s="408" t="str">
        <f>IF($A$2=1,'[1]1'!AB64,IF($A$2=2,'[1]2'!AB64,IF($A$2=3,'[1]3'!AB64,IF($A$2=4,'[1]4'!AB64,IF($A$2=5,'[1]5'!AB64,IF($A$2=6,'[1]6'!AB64,IF($A$2=7,'[1]7'!AB64,"")))))))</f>
        <v/>
      </c>
      <c r="BQ27" s="408" t="str">
        <f>IF($A$2=1,'[1]1'!AC64,IF($A$2=2,'[1]2'!AC64,IF($A$2=3,'[1]3'!AC64,IF($A$2=4,'[1]4'!AC64,IF($A$2=5,'[1]5'!AC64,IF($A$2=6,'[1]6'!AC64,IF($A$2=7,'[1]7'!AC64,"")))))))</f>
        <v/>
      </c>
      <c r="BR27" s="408" t="str">
        <f>IF($A$2=1,'[1]1'!AD64,IF($A$2=2,'[1]2'!AD64,IF($A$2=3,'[1]3'!AD64,IF($A$2=4,'[1]4'!AD64,IF($A$2=5,'[1]5'!AD64,IF($A$2=6,'[1]6'!AD64,IF($A$2=7,'[1]7'!AD64,"")))))))</f>
        <v/>
      </c>
      <c r="BS27" s="408" t="str">
        <f>IF($A$2=1,'[1]1'!AE64,IF($A$2=2,'[1]2'!AE64,IF($A$2=3,'[1]3'!AE64,IF($A$2=4,'[1]4'!AE64,IF($A$2=5,'[1]5'!AE64,IF($A$2=6,'[1]6'!AE64,IF($A$2=7,'[1]7'!AE64,"")))))))</f>
        <v/>
      </c>
      <c r="BT27" s="408" t="str">
        <f>IF($A$2=1,'[1]1'!AF64,IF($A$2=2,'[1]2'!AF64,IF($A$2=3,'[1]3'!AF64,IF($A$2=4,'[1]4'!AF64,IF($A$2=5,'[1]5'!AF64,IF($A$2=6,'[1]6'!AF64,IF($A$2=7,'[1]7'!AF64,"")))))))</f>
        <v/>
      </c>
      <c r="BU27" s="408" t="str">
        <f>IF($A$2=1,'[1]1'!AG64,IF($A$2=2,'[1]2'!AG64,IF($A$2=3,'[1]3'!AG64,IF($A$2=4,'[1]4'!AG64,IF($A$2=5,'[1]5'!AG64,IF($A$2=6,'[1]6'!AG64,IF($A$2=7,'[1]7'!AG64,"")))))))</f>
        <v/>
      </c>
      <c r="BV27" s="408" t="str">
        <f>IF($A$2=1,'[1]1'!AH64,IF($A$2=2,'[1]2'!AH64,IF($A$2=3,'[1]3'!AH64,IF($A$2=4,'[1]4'!AH64,IF($A$2=5,'[1]5'!AH64,IF($A$2=6,'[1]6'!AH64,IF($A$2=7,'[1]7'!AH64,"")))))))</f>
        <v/>
      </c>
      <c r="BW27" s="408" t="str">
        <f>IF($A$2=1,'[1]1'!AI64,IF($A$2=2,'[1]2'!AI64,IF($A$2=3,'[1]3'!AI64,IF($A$2=4,'[1]4'!AI64,IF($A$2=5,'[1]5'!AI64,IF($A$2=6,'[1]6'!AI64,IF($A$2=7,'[1]7'!AI64,"")))))))</f>
        <v/>
      </c>
      <c r="BX27" s="408" t="str">
        <f>IF($A$2=1,'[1]1'!AJ64,IF($A$2=2,'[1]2'!AJ64,IF($A$2=3,'[1]3'!AJ64,IF($A$2=4,'[1]4'!AJ64,IF($A$2=5,'[1]5'!AJ64,IF($A$2=6,'[1]6'!AJ64,IF($A$2=7,'[1]7'!AJ64,"")))))))</f>
        <v/>
      </c>
      <c r="BY27" s="408" t="str">
        <f>IF($A$2=1,'[1]1'!AK64,IF($A$2=2,'[1]2'!AK64,IF($A$2=3,'[1]3'!AK64,IF($A$2=4,'[1]4'!AK64,IF($A$2=5,'[1]5'!AK64,IF($A$2=6,'[1]6'!AK64,IF($A$2=7,'[1]7'!AK64,"")))))))</f>
        <v/>
      </c>
      <c r="BZ27" s="408" t="str">
        <f>IF($A$2=1,'[1]1'!AL64,IF($A$2=2,'[1]2'!AL64,IF($A$2=3,'[1]3'!AL64,IF($A$2=4,'[1]4'!AL64,IF($A$2=5,'[1]5'!AL64,IF($A$2=6,'[1]6'!AL64,IF($A$2=7,'[1]7'!AL64,"")))))))</f>
        <v/>
      </c>
      <c r="CA27" s="408" t="str">
        <f>IF($A$2=1,'[1]1'!AM64,IF($A$2=2,'[1]2'!AM64,IF($A$2=3,'[1]3'!AM64,IF($A$2=4,'[1]4'!AM64,IF($A$2=5,'[1]5'!AM64,IF($A$2=6,'[1]6'!AM64,IF($A$2=7,'[1]7'!AM64,"")))))))</f>
        <v/>
      </c>
    </row>
    <row r="28" spans="1:79" ht="15.75" x14ac:dyDescent="0.25">
      <c r="A28" s="297"/>
      <c r="B28" s="298">
        <v>3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 t="s">
        <v>66</v>
      </c>
      <c r="AN28" s="294"/>
      <c r="AO28" s="303"/>
      <c r="AP28" s="298">
        <v>3</v>
      </c>
      <c r="AQ28" s="292" t="str">
        <f>IF($A$2=1,'[1]1'!C65,IF($A$2=2,'[1]2'!C65,IF($A$2=3,'[1]3'!C65,IF($A$2=4,'[1]4'!C65,IF($A$2=5,'[1]5'!C65,IF($A$2=6,'[1]6'!C65,IF($A$2=7,'[1]7'!C65,"")))))))</f>
        <v/>
      </c>
      <c r="AR28" s="292" t="str">
        <f>IF($A$2=1,'[1]1'!D65,IF($A$2=2,'[1]2'!D65,IF($A$2=3,'[1]3'!D65,IF($A$2=4,'[1]4'!D65,IF($A$2=5,'[1]5'!D65,IF($A$2=6,'[1]6'!D65,IF($A$2=7,'[1]7'!D65,"")))))))</f>
        <v/>
      </c>
      <c r="AS28" s="292" t="str">
        <f>IF($A$2=1,'[1]1'!E65,IF($A$2=2,'[1]2'!E65,IF($A$2=3,'[1]3'!E65,IF($A$2=4,'[1]4'!E65,IF($A$2=5,'[1]5'!E65,IF($A$2=6,'[1]6'!E65,IF($A$2=7,'[1]7'!E65,"")))))))</f>
        <v/>
      </c>
      <c r="AT28" s="292" t="str">
        <f>IF($A$2=1,'[1]1'!F65,IF($A$2=2,'[1]2'!F65,IF($A$2=3,'[1]3'!F65,IF($A$2=4,'[1]4'!F65,IF($A$2=5,'[1]5'!F65,IF($A$2=6,'[1]6'!F65,IF($A$2=7,'[1]7'!F65,"")))))))</f>
        <v/>
      </c>
      <c r="AU28" s="292" t="str">
        <f>IF($A$2=1,'[1]1'!G65,IF($A$2=2,'[1]2'!G65,IF($A$2=3,'[1]3'!G65,IF($A$2=4,'[1]4'!G65,IF($A$2=5,'[1]5'!G65,IF($A$2=6,'[1]6'!G65,IF($A$2=7,'[1]7'!G65,"")))))))</f>
        <v/>
      </c>
      <c r="AV28" s="292" t="str">
        <f>IF($A$2=1,'[1]1'!H65,IF($A$2=2,'[1]2'!H65,IF($A$2=3,'[1]3'!H65,IF($A$2=4,'[1]4'!H65,IF($A$2=5,'[1]5'!H65,IF($A$2=6,'[1]6'!H65,IF($A$2=7,'[1]7'!H65,"")))))))</f>
        <v/>
      </c>
      <c r="AW28" s="292" t="str">
        <f>IF($A$2=1,'[1]1'!I65,IF($A$2=2,'[1]2'!I65,IF($A$2=3,'[1]3'!I65,IF($A$2=4,'[1]4'!I65,IF($A$2=5,'[1]5'!I65,IF($A$2=6,'[1]6'!I65,IF($A$2=7,'[1]7'!I65,"")))))))</f>
        <v/>
      </c>
      <c r="AX28" s="292" t="str">
        <f>IF($A$2=1,'[1]1'!J65,IF($A$2=2,'[1]2'!J65,IF($A$2=3,'[1]3'!J65,IF($A$2=4,'[1]4'!J65,IF($A$2=5,'[1]5'!J65,IF($A$2=6,'[1]6'!J65,IF($A$2=7,'[1]7'!J65,"")))))))</f>
        <v/>
      </c>
      <c r="AY28" s="408" t="str">
        <f>IF($A$2=1,'[1]1'!K65,IF($A$2=2,'[1]2'!K65,IF($A$2=3,'[1]3'!K65,IF($A$2=4,'[1]4'!K65,IF($A$2=5,'[1]5'!K65,IF($A$2=6,'[1]6'!K65,IF($A$2=7,'[1]7'!K65,"")))))))</f>
        <v/>
      </c>
      <c r="AZ28" s="408" t="str">
        <f>IF($A$2=1,'[1]1'!L65,IF($A$2=2,'[1]2'!L65,IF($A$2=3,'[1]3'!L65,IF($A$2=4,'[1]4'!L65,IF($A$2=5,'[1]5'!L65,IF($A$2=6,'[1]6'!L65,IF($A$2=7,'[1]7'!L65,"")))))))</f>
        <v/>
      </c>
      <c r="BA28" s="408" t="str">
        <f>IF($A$2=1,'[1]1'!M65,IF($A$2=2,'[1]2'!M65,IF($A$2=3,'[1]3'!M65,IF($A$2=4,'[1]4'!M65,IF($A$2=5,'[1]5'!M65,IF($A$2=6,'[1]6'!M65,IF($A$2=7,'[1]7'!M65,"")))))))</f>
        <v/>
      </c>
      <c r="BB28" s="409" t="str">
        <f>IF($A$2=1,'[1]1'!N65,IF($A$2=2,'[1]2'!N65,IF($A$2=3,'[1]3'!N65,IF($A$2=4,'[1]4'!N65,IF($A$2=5,'[1]5'!N65,IF($A$2=6,'[1]6'!N65,IF($A$2=7,'[1]7'!N65,"")))))))</f>
        <v/>
      </c>
      <c r="BC28" s="292" t="str">
        <f>IF($A$2=1,'[1]1'!O65,IF($A$2=2,'[1]2'!O65,IF($A$2=3,'[1]3'!O65,IF($A$2=4,'[1]4'!O65,IF($A$2=5,'[1]5'!O65,IF($A$2=6,'[1]6'!O65,IF($A$2=7,'[1]7'!O65,"")))))))</f>
        <v/>
      </c>
      <c r="BD28" s="292" t="str">
        <f>IF($A$2=1,'[1]1'!P65,IF($A$2=2,'[1]2'!P65,IF($A$2=3,'[1]3'!P65,IF($A$2=4,'[1]4'!P65,IF($A$2=5,'[1]5'!P65,IF($A$2=6,'[1]6'!P65,IF($A$2=7,'[1]7'!P65,"")))))))</f>
        <v/>
      </c>
      <c r="BE28" s="292" t="str">
        <f>IF($A$2=1,'[1]1'!Q65,IF($A$2=2,'[1]2'!Q65,IF($A$2=3,'[1]3'!Q65,IF($A$2=4,'[1]4'!Q65,IF($A$2=5,'[1]5'!Q65,IF($A$2=6,'[1]6'!Q65,IF($A$2=7,'[1]7'!Q65,"")))))))</f>
        <v/>
      </c>
      <c r="BF28" s="292" t="str">
        <f>IF($A$2=1,'[1]1'!R65,IF($A$2=2,'[1]2'!R65,IF($A$2=3,'[1]3'!R65,IF($A$2=4,'[1]4'!R65,IF($A$2=5,'[1]5'!R65,IF($A$2=6,'[1]6'!R65,IF($A$2=7,'[1]7'!R65,"")))))))</f>
        <v/>
      </c>
      <c r="BG28" s="292" t="str">
        <f>IF($A$2=1,'[1]1'!S65,IF($A$2=2,'[1]2'!S65,IF($A$2=3,'[1]3'!S65,IF($A$2=4,'[1]4'!S65,IF($A$2=5,'[1]5'!S65,IF($A$2=6,'[1]6'!S65,IF($A$2=7,'[1]7'!S65,"")))))))</f>
        <v/>
      </c>
      <c r="BH28" s="292" t="str">
        <f>IF($A$2=1,'[1]1'!T65,IF($A$2=2,'[1]2'!T65,IF($A$2=3,'[1]3'!T65,IF($A$2=4,'[1]4'!T65,IF($A$2=5,'[1]5'!T65,IF($A$2=6,'[1]6'!T65,IF($A$2=7,'[1]7'!T65,"")))))))</f>
        <v/>
      </c>
      <c r="BI28" s="292" t="str">
        <f>IF($A$2=1,'[1]1'!U65,IF($A$2=2,'[1]2'!U65,IF($A$2=3,'[1]3'!U65,IF($A$2=4,'[1]4'!U65,IF($A$2=5,'[1]5'!U65,IF($A$2=6,'[1]6'!U65,IF($A$2=7,'[1]7'!U65,"")))))))</f>
        <v/>
      </c>
      <c r="BJ28" s="292" t="str">
        <f>IF($A$2=1,'[1]1'!V65,IF($A$2=2,'[1]2'!V65,IF($A$2=3,'[1]3'!V65,IF($A$2=4,'[1]4'!V65,IF($A$2=5,'[1]5'!V65,IF($A$2=6,'[1]6'!V65,IF($A$2=7,'[1]7'!V65,"")))))))</f>
        <v/>
      </c>
      <c r="BK28" s="408" t="str">
        <f>IF($A$2=1,'[1]1'!W65,IF($A$2=2,'[1]2'!W65,IF($A$2=3,'[1]3'!W65,IF($A$2=4,'[1]4'!W65,IF($A$2=5,'[1]5'!W65,IF($A$2=6,'[1]6'!W65,IF($A$2=7,'[1]7'!W65,"")))))))</f>
        <v/>
      </c>
      <c r="BL28" s="408" t="str">
        <f>IF($A$2=1,'[1]1'!X65,IF($A$2=2,'[1]2'!X65,IF($A$2=3,'[1]3'!X65,IF($A$2=4,'[1]4'!X65,IF($A$2=5,'[1]5'!X65,IF($A$2=6,'[1]6'!X65,IF($A$2=7,'[1]7'!X65,"")))))))</f>
        <v/>
      </c>
      <c r="BM28" s="408" t="str">
        <f>IF($A$2=1,'[1]1'!Y65,IF($A$2=2,'[1]2'!Y65,IF($A$2=3,'[1]3'!Y65,IF($A$2=4,'[1]4'!Y65,IF($A$2=5,'[1]5'!Y65,IF($A$2=6,'[1]6'!Y65,IF($A$2=7,'[1]7'!Y65,"")))))))</f>
        <v/>
      </c>
      <c r="BN28" s="408" t="str">
        <f>IF($A$2=1,'[1]1'!Z65,IF($A$2=2,'[1]2'!Z65,IF($A$2=3,'[1]3'!Z65,IF($A$2=4,'[1]4'!Z65,IF($A$2=5,'[1]5'!Z65,IF($A$2=6,'[1]6'!Z65,IF($A$2=7,'[1]7'!Z65,"")))))))</f>
        <v/>
      </c>
      <c r="BO28" s="408" t="str">
        <f>IF($A$2=1,'[1]1'!AA65,IF($A$2=2,'[1]2'!AA65,IF($A$2=3,'[1]3'!AA65,IF($A$2=4,'[1]4'!AA65,IF($A$2=5,'[1]5'!AA65,IF($A$2=6,'[1]6'!AA65,IF($A$2=7,'[1]7'!AA65,"")))))))</f>
        <v/>
      </c>
      <c r="BP28" s="408" t="str">
        <f>IF($A$2=1,'[1]1'!AB65,IF($A$2=2,'[1]2'!AB65,IF($A$2=3,'[1]3'!AB65,IF($A$2=4,'[1]4'!AB65,IF($A$2=5,'[1]5'!AB65,IF($A$2=6,'[1]6'!AB65,IF($A$2=7,'[1]7'!AB65,"")))))))</f>
        <v/>
      </c>
      <c r="BQ28" s="408" t="str">
        <f>IF($A$2=1,'[1]1'!AC65,IF($A$2=2,'[1]2'!AC65,IF($A$2=3,'[1]3'!AC65,IF($A$2=4,'[1]4'!AC65,IF($A$2=5,'[1]5'!AC65,IF($A$2=6,'[1]6'!AC65,IF($A$2=7,'[1]7'!AC65,"")))))))</f>
        <v/>
      </c>
      <c r="BR28" s="408" t="str">
        <f>IF($A$2=1,'[1]1'!AD65,IF($A$2=2,'[1]2'!AD65,IF($A$2=3,'[1]3'!AD65,IF($A$2=4,'[1]4'!AD65,IF($A$2=5,'[1]5'!AD65,IF($A$2=6,'[1]6'!AD65,IF($A$2=7,'[1]7'!AD65,"")))))))</f>
        <v/>
      </c>
      <c r="BS28" s="408" t="str">
        <f>IF($A$2=1,'[1]1'!AE65,IF($A$2=2,'[1]2'!AE65,IF($A$2=3,'[1]3'!AE65,IF($A$2=4,'[1]4'!AE65,IF($A$2=5,'[1]5'!AE65,IF($A$2=6,'[1]6'!AE65,IF($A$2=7,'[1]7'!AE65,"")))))))</f>
        <v/>
      </c>
      <c r="BT28" s="408" t="str">
        <f>IF($A$2=1,'[1]1'!AF65,IF($A$2=2,'[1]2'!AF65,IF($A$2=3,'[1]3'!AF65,IF($A$2=4,'[1]4'!AF65,IF($A$2=5,'[1]5'!AF65,IF($A$2=6,'[1]6'!AF65,IF($A$2=7,'[1]7'!AF65,"")))))))</f>
        <v/>
      </c>
      <c r="BU28" s="408" t="str">
        <f>IF($A$2=1,'[1]1'!AG65,IF($A$2=2,'[1]2'!AG65,IF($A$2=3,'[1]3'!AG65,IF($A$2=4,'[1]4'!AG65,IF($A$2=5,'[1]5'!AG65,IF($A$2=6,'[1]6'!AG65,IF($A$2=7,'[1]7'!AG65,"")))))))</f>
        <v/>
      </c>
      <c r="BV28" s="408" t="str">
        <f>IF($A$2=1,'[1]1'!AH65,IF($A$2=2,'[1]2'!AH65,IF($A$2=3,'[1]3'!AH65,IF($A$2=4,'[1]4'!AH65,IF($A$2=5,'[1]5'!AH65,IF($A$2=6,'[1]6'!AH65,IF($A$2=7,'[1]7'!AH65,"")))))))</f>
        <v/>
      </c>
      <c r="BW28" s="408" t="str">
        <f>IF($A$2=1,'[1]1'!AI65,IF($A$2=2,'[1]2'!AI65,IF($A$2=3,'[1]3'!AI65,IF($A$2=4,'[1]4'!AI65,IF($A$2=5,'[1]5'!AI65,IF($A$2=6,'[1]6'!AI65,IF($A$2=7,'[1]7'!AI65,"")))))))</f>
        <v/>
      </c>
      <c r="BX28" s="408" t="str">
        <f>IF($A$2=1,'[1]1'!AJ65,IF($A$2=2,'[1]2'!AJ65,IF($A$2=3,'[1]3'!AJ65,IF($A$2=4,'[1]4'!AJ65,IF($A$2=5,'[1]5'!AJ65,IF($A$2=6,'[1]6'!AJ65,IF($A$2=7,'[1]7'!AJ65,"")))))))</f>
        <v/>
      </c>
      <c r="BY28" s="408" t="str">
        <f>IF($A$2=1,'[1]1'!AK65,IF($A$2=2,'[1]2'!AK65,IF($A$2=3,'[1]3'!AK65,IF($A$2=4,'[1]4'!AK65,IF($A$2=5,'[1]5'!AK65,IF($A$2=6,'[1]6'!AK65,IF($A$2=7,'[1]7'!AK65,"")))))))</f>
        <v/>
      </c>
      <c r="BZ28" s="408" t="str">
        <f>IF($A$2=1,'[1]1'!AL65,IF($A$2=2,'[1]2'!AL65,IF($A$2=3,'[1]3'!AL65,IF($A$2=4,'[1]4'!AL65,IF($A$2=5,'[1]5'!AL65,IF($A$2=6,'[1]6'!AL65,IF($A$2=7,'[1]7'!AL65,"")))))))</f>
        <v/>
      </c>
      <c r="CA28" s="408" t="str">
        <f>IF($A$2=1,'[1]1'!AM65,IF($A$2=2,'[1]2'!AM65,IF($A$2=3,'[1]3'!AM65,IF($A$2=4,'[1]4'!AM65,IF($A$2=5,'[1]5'!AM65,IF($A$2=6,'[1]6'!AM65,IF($A$2=7,'[1]7'!AM65,"")))))))</f>
        <v/>
      </c>
    </row>
    <row r="29" spans="1:79" ht="15.75" x14ac:dyDescent="0.25">
      <c r="A29" s="297"/>
      <c r="B29" s="298">
        <v>4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 t="s">
        <v>66</v>
      </c>
      <c r="AN29" s="294" t="s">
        <v>240</v>
      </c>
      <c r="AO29" s="303"/>
      <c r="AP29" s="298">
        <v>4</v>
      </c>
      <c r="AQ29" s="292" t="str">
        <f>IF($A$2=1,'[1]1'!C66,IF($A$2=2,'[1]2'!C66,IF($A$2=3,'[1]3'!C66,IF($A$2=4,'[1]4'!C66,IF($A$2=5,'[1]5'!C66,IF($A$2=6,'[1]6'!C66,IF($A$2=7,'[1]7'!C66,"")))))))</f>
        <v/>
      </c>
      <c r="AR29" s="292" t="str">
        <f>IF($A$2=1,'[1]1'!D66,IF($A$2=2,'[1]2'!D66,IF($A$2=3,'[1]3'!D66,IF($A$2=4,'[1]4'!D66,IF($A$2=5,'[1]5'!D66,IF($A$2=6,'[1]6'!D66,IF($A$2=7,'[1]7'!D66,"")))))))</f>
        <v/>
      </c>
      <c r="AS29" s="292" t="str">
        <f>IF($A$2=1,'[1]1'!E66,IF($A$2=2,'[1]2'!E66,IF($A$2=3,'[1]3'!E66,IF($A$2=4,'[1]4'!E66,IF($A$2=5,'[1]5'!E66,IF($A$2=6,'[1]6'!E66,IF($A$2=7,'[1]7'!E66,"")))))))</f>
        <v/>
      </c>
      <c r="AT29" s="292" t="str">
        <f>IF($A$2=1,'[1]1'!F66,IF($A$2=2,'[1]2'!F66,IF($A$2=3,'[1]3'!F66,IF($A$2=4,'[1]4'!F66,IF($A$2=5,'[1]5'!F66,IF($A$2=6,'[1]6'!F66,IF($A$2=7,'[1]7'!F66,"")))))))</f>
        <v/>
      </c>
      <c r="AU29" s="292" t="str">
        <f>IF($A$2=1,'[1]1'!G66,IF($A$2=2,'[1]2'!G66,IF($A$2=3,'[1]3'!G66,IF($A$2=4,'[1]4'!G66,IF($A$2=5,'[1]5'!G66,IF($A$2=6,'[1]6'!G66,IF($A$2=7,'[1]7'!G66,"")))))))</f>
        <v/>
      </c>
      <c r="AV29" s="292" t="str">
        <f>IF($A$2=1,'[1]1'!H66,IF($A$2=2,'[1]2'!H66,IF($A$2=3,'[1]3'!H66,IF($A$2=4,'[1]4'!H66,IF($A$2=5,'[1]5'!H66,IF($A$2=6,'[1]6'!H66,IF($A$2=7,'[1]7'!H66,"")))))))</f>
        <v/>
      </c>
      <c r="AW29" s="292" t="str">
        <f>IF($A$2=1,'[1]1'!I66,IF($A$2=2,'[1]2'!I66,IF($A$2=3,'[1]3'!I66,IF($A$2=4,'[1]4'!I66,IF($A$2=5,'[1]5'!I66,IF($A$2=6,'[1]6'!I66,IF($A$2=7,'[1]7'!I66,"")))))))</f>
        <v/>
      </c>
      <c r="AX29" s="292" t="str">
        <f>IF($A$2=1,'[1]1'!J66,IF($A$2=2,'[1]2'!J66,IF($A$2=3,'[1]3'!J66,IF($A$2=4,'[1]4'!J66,IF($A$2=5,'[1]5'!J66,IF($A$2=6,'[1]6'!J66,IF($A$2=7,'[1]7'!J66,"")))))))</f>
        <v/>
      </c>
      <c r="AY29" s="408" t="str">
        <f>IF($A$2=1,'[1]1'!K66,IF($A$2=2,'[1]2'!K66,IF($A$2=3,'[1]3'!K66,IF($A$2=4,'[1]4'!K66,IF($A$2=5,'[1]5'!K66,IF($A$2=6,'[1]6'!K66,IF($A$2=7,'[1]7'!K66,"")))))))</f>
        <v/>
      </c>
      <c r="AZ29" s="408" t="str">
        <f>IF($A$2=1,'[1]1'!L66,IF($A$2=2,'[1]2'!L66,IF($A$2=3,'[1]3'!L66,IF($A$2=4,'[1]4'!L66,IF($A$2=5,'[1]5'!L66,IF($A$2=6,'[1]6'!L66,IF($A$2=7,'[1]7'!L66,"")))))))</f>
        <v/>
      </c>
      <c r="BA29" s="408" t="str">
        <f>IF($A$2=1,'[1]1'!M66,IF($A$2=2,'[1]2'!M66,IF($A$2=3,'[1]3'!M66,IF($A$2=4,'[1]4'!M66,IF($A$2=5,'[1]5'!M66,IF($A$2=6,'[1]6'!M66,IF($A$2=7,'[1]7'!M66,"")))))))</f>
        <v/>
      </c>
      <c r="BB29" s="409" t="str">
        <f>IF($A$2=1,'[1]1'!N66,IF($A$2=2,'[1]2'!N66,IF($A$2=3,'[1]3'!N66,IF($A$2=4,'[1]4'!N66,IF($A$2=5,'[1]5'!N66,IF($A$2=6,'[1]6'!N66,IF($A$2=7,'[1]7'!N66,"")))))))</f>
        <v/>
      </c>
      <c r="BC29" s="292" t="str">
        <f>IF($A$2=1,'[1]1'!O66,IF($A$2=2,'[1]2'!O66,IF($A$2=3,'[1]3'!O66,IF($A$2=4,'[1]4'!O66,IF($A$2=5,'[1]5'!O66,IF($A$2=6,'[1]6'!O66,IF($A$2=7,'[1]7'!O66,"")))))))</f>
        <v/>
      </c>
      <c r="BD29" s="292" t="str">
        <f>IF($A$2=1,'[1]1'!P66,IF($A$2=2,'[1]2'!P66,IF($A$2=3,'[1]3'!P66,IF($A$2=4,'[1]4'!P66,IF($A$2=5,'[1]5'!P66,IF($A$2=6,'[1]6'!P66,IF($A$2=7,'[1]7'!P66,"")))))))</f>
        <v/>
      </c>
      <c r="BE29" s="292" t="str">
        <f>IF($A$2=1,'[1]1'!Q66,IF($A$2=2,'[1]2'!Q66,IF($A$2=3,'[1]3'!Q66,IF($A$2=4,'[1]4'!Q66,IF($A$2=5,'[1]5'!Q66,IF($A$2=6,'[1]6'!Q66,IF($A$2=7,'[1]7'!Q66,"")))))))</f>
        <v/>
      </c>
      <c r="BF29" s="292" t="str">
        <f>IF($A$2=1,'[1]1'!R66,IF($A$2=2,'[1]2'!R66,IF($A$2=3,'[1]3'!R66,IF($A$2=4,'[1]4'!R66,IF($A$2=5,'[1]5'!R66,IF($A$2=6,'[1]6'!R66,IF($A$2=7,'[1]7'!R66,"")))))))</f>
        <v/>
      </c>
      <c r="BG29" s="292" t="str">
        <f>IF($A$2=1,'[1]1'!S66,IF($A$2=2,'[1]2'!S66,IF($A$2=3,'[1]3'!S66,IF($A$2=4,'[1]4'!S66,IF($A$2=5,'[1]5'!S66,IF($A$2=6,'[1]6'!S66,IF($A$2=7,'[1]7'!S66,"")))))))</f>
        <v/>
      </c>
      <c r="BH29" s="292" t="str">
        <f>IF($A$2=1,'[1]1'!T66,IF($A$2=2,'[1]2'!T66,IF($A$2=3,'[1]3'!T66,IF($A$2=4,'[1]4'!T66,IF($A$2=5,'[1]5'!T66,IF($A$2=6,'[1]6'!T66,IF($A$2=7,'[1]7'!T66,"")))))))</f>
        <v/>
      </c>
      <c r="BI29" s="292" t="str">
        <f>IF($A$2=1,'[1]1'!U66,IF($A$2=2,'[1]2'!U66,IF($A$2=3,'[1]3'!U66,IF($A$2=4,'[1]4'!U66,IF($A$2=5,'[1]5'!U66,IF($A$2=6,'[1]6'!U66,IF($A$2=7,'[1]7'!U66,"")))))))</f>
        <v/>
      </c>
      <c r="BJ29" s="292" t="str">
        <f>IF($A$2=1,'[1]1'!V66,IF($A$2=2,'[1]2'!V66,IF($A$2=3,'[1]3'!V66,IF($A$2=4,'[1]4'!V66,IF($A$2=5,'[1]5'!V66,IF($A$2=6,'[1]6'!V66,IF($A$2=7,'[1]7'!V66,"")))))))</f>
        <v/>
      </c>
      <c r="BK29" s="408" t="str">
        <f>IF($A$2=1,'[1]1'!W66,IF($A$2=2,'[1]2'!W66,IF($A$2=3,'[1]3'!W66,IF($A$2=4,'[1]4'!W66,IF($A$2=5,'[1]5'!W66,IF($A$2=6,'[1]6'!W66,IF($A$2=7,'[1]7'!W66,"")))))))</f>
        <v/>
      </c>
      <c r="BL29" s="408" t="str">
        <f>IF($A$2=1,'[1]1'!X66,IF($A$2=2,'[1]2'!X66,IF($A$2=3,'[1]3'!X66,IF($A$2=4,'[1]4'!X66,IF($A$2=5,'[1]5'!X66,IF($A$2=6,'[1]6'!X66,IF($A$2=7,'[1]7'!X66,"")))))))</f>
        <v/>
      </c>
      <c r="BM29" s="408" t="str">
        <f>IF($A$2=1,'[1]1'!Y66,IF($A$2=2,'[1]2'!Y66,IF($A$2=3,'[1]3'!Y66,IF($A$2=4,'[1]4'!Y66,IF($A$2=5,'[1]5'!Y66,IF($A$2=6,'[1]6'!Y66,IF($A$2=7,'[1]7'!Y66,"")))))))</f>
        <v/>
      </c>
      <c r="BN29" s="408" t="str">
        <f>IF($A$2=1,'[1]1'!Z66,IF($A$2=2,'[1]2'!Z66,IF($A$2=3,'[1]3'!Z66,IF($A$2=4,'[1]4'!Z66,IF($A$2=5,'[1]5'!Z66,IF($A$2=6,'[1]6'!Z66,IF($A$2=7,'[1]7'!Z66,"")))))))</f>
        <v/>
      </c>
      <c r="BO29" s="408" t="str">
        <f>IF($A$2=1,'[1]1'!AA66,IF($A$2=2,'[1]2'!AA66,IF($A$2=3,'[1]3'!AA66,IF($A$2=4,'[1]4'!AA66,IF($A$2=5,'[1]5'!AA66,IF($A$2=6,'[1]6'!AA66,IF($A$2=7,'[1]7'!AA66,"")))))))</f>
        <v/>
      </c>
      <c r="BP29" s="408" t="str">
        <f>IF($A$2=1,'[1]1'!AB66,IF($A$2=2,'[1]2'!AB66,IF($A$2=3,'[1]3'!AB66,IF($A$2=4,'[1]4'!AB66,IF($A$2=5,'[1]5'!AB66,IF($A$2=6,'[1]6'!AB66,IF($A$2=7,'[1]7'!AB66,"")))))))</f>
        <v/>
      </c>
      <c r="BQ29" s="408" t="str">
        <f>IF($A$2=1,'[1]1'!AC66,IF($A$2=2,'[1]2'!AC66,IF($A$2=3,'[1]3'!AC66,IF($A$2=4,'[1]4'!AC66,IF($A$2=5,'[1]5'!AC66,IF($A$2=6,'[1]6'!AC66,IF($A$2=7,'[1]7'!AC66,"")))))))</f>
        <v/>
      </c>
      <c r="BR29" s="408" t="str">
        <f>IF($A$2=1,'[1]1'!AD66,IF($A$2=2,'[1]2'!AD66,IF($A$2=3,'[1]3'!AD66,IF($A$2=4,'[1]4'!AD66,IF($A$2=5,'[1]5'!AD66,IF($A$2=6,'[1]6'!AD66,IF($A$2=7,'[1]7'!AD66,"")))))))</f>
        <v/>
      </c>
      <c r="BS29" s="408" t="str">
        <f>IF($A$2=1,'[1]1'!AE66,IF($A$2=2,'[1]2'!AE66,IF($A$2=3,'[1]3'!AE66,IF($A$2=4,'[1]4'!AE66,IF($A$2=5,'[1]5'!AE66,IF($A$2=6,'[1]6'!AE66,IF($A$2=7,'[1]7'!AE66,"")))))))</f>
        <v/>
      </c>
      <c r="BT29" s="408" t="str">
        <f>IF($A$2=1,'[1]1'!AF66,IF($A$2=2,'[1]2'!AF66,IF($A$2=3,'[1]3'!AF66,IF($A$2=4,'[1]4'!AF66,IF($A$2=5,'[1]5'!AF66,IF($A$2=6,'[1]6'!AF66,IF($A$2=7,'[1]7'!AF66,"")))))))</f>
        <v/>
      </c>
      <c r="BU29" s="408" t="str">
        <f>IF($A$2=1,'[1]1'!AG66,IF($A$2=2,'[1]2'!AG66,IF($A$2=3,'[1]3'!AG66,IF($A$2=4,'[1]4'!AG66,IF($A$2=5,'[1]5'!AG66,IF($A$2=6,'[1]6'!AG66,IF($A$2=7,'[1]7'!AG66,"")))))))</f>
        <v/>
      </c>
      <c r="BV29" s="408" t="str">
        <f>IF($A$2=1,'[1]1'!AH66,IF($A$2=2,'[1]2'!AH66,IF($A$2=3,'[1]3'!AH66,IF($A$2=4,'[1]4'!AH66,IF($A$2=5,'[1]5'!AH66,IF($A$2=6,'[1]6'!AH66,IF($A$2=7,'[1]7'!AH66,"")))))))</f>
        <v/>
      </c>
      <c r="BW29" s="408" t="str">
        <f>IF($A$2=1,'[1]1'!AI66,IF($A$2=2,'[1]2'!AI66,IF($A$2=3,'[1]3'!AI66,IF($A$2=4,'[1]4'!AI66,IF($A$2=5,'[1]5'!AI66,IF($A$2=6,'[1]6'!AI66,IF($A$2=7,'[1]7'!AI66,"")))))))</f>
        <v/>
      </c>
      <c r="BX29" s="408" t="str">
        <f>IF($A$2=1,'[1]1'!AJ66,IF($A$2=2,'[1]2'!AJ66,IF($A$2=3,'[1]3'!AJ66,IF($A$2=4,'[1]4'!AJ66,IF($A$2=5,'[1]5'!AJ66,IF($A$2=6,'[1]6'!AJ66,IF($A$2=7,'[1]7'!AJ66,"")))))))</f>
        <v/>
      </c>
      <c r="BY29" s="408" t="str">
        <f>IF($A$2=1,'[1]1'!AK66,IF($A$2=2,'[1]2'!AK66,IF($A$2=3,'[1]3'!AK66,IF($A$2=4,'[1]4'!AK66,IF($A$2=5,'[1]5'!AK66,IF($A$2=6,'[1]6'!AK66,IF($A$2=7,'[1]7'!AK66,"")))))))</f>
        <v/>
      </c>
      <c r="BZ29" s="408" t="str">
        <f>IF($A$2=1,'[1]1'!AL66,IF($A$2=2,'[1]2'!AL66,IF($A$2=3,'[1]3'!AL66,IF($A$2=4,'[1]4'!AL66,IF($A$2=5,'[1]5'!AL66,IF($A$2=6,'[1]6'!AL66,IF($A$2=7,'[1]7'!AL66,"")))))))</f>
        <v/>
      </c>
      <c r="CA29" s="408" t="str">
        <f>IF($A$2=1,'[1]1'!AM66,IF($A$2=2,'[1]2'!AM66,IF($A$2=3,'[1]3'!AM66,IF($A$2=4,'[1]4'!AM66,IF($A$2=5,'[1]5'!AM66,IF($A$2=6,'[1]6'!AM66,IF($A$2=7,'[1]7'!AM66,"")))))))</f>
        <v/>
      </c>
    </row>
    <row r="30" spans="1:79" ht="16.5" thickBot="1" x14ac:dyDescent="0.3">
      <c r="A30" s="401"/>
      <c r="B30" s="402">
        <v>5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 t="s">
        <v>66</v>
      </c>
      <c r="AN30" s="294" t="s">
        <v>240</v>
      </c>
      <c r="AO30" s="311"/>
      <c r="AP30" s="312">
        <v>5</v>
      </c>
      <c r="AQ30" s="313" t="str">
        <f>IF($A$2=1,'[1]1'!C67,IF($A$2=2,'[1]2'!C67,IF($A$2=3,'[1]3'!C67,IF($A$2=4,'[1]4'!C67,IF($A$2=5,'[1]5'!C67,IF($A$2=6,'[1]6'!C67,IF($A$2=7,'[1]7'!C67,"")))))))</f>
        <v/>
      </c>
      <c r="AR30" s="313" t="str">
        <f>IF($A$2=1,'[1]1'!D67,IF($A$2=2,'[1]2'!D67,IF($A$2=3,'[1]3'!D67,IF($A$2=4,'[1]4'!D67,IF($A$2=5,'[1]5'!D67,IF($A$2=6,'[1]6'!D67,IF($A$2=7,'[1]7'!D67,"")))))))</f>
        <v/>
      </c>
      <c r="AS30" s="313" t="str">
        <f>IF($A$2=1,'[1]1'!E67,IF($A$2=2,'[1]2'!E67,IF($A$2=3,'[1]3'!E67,IF($A$2=4,'[1]4'!E67,IF($A$2=5,'[1]5'!E67,IF($A$2=6,'[1]6'!E67,IF($A$2=7,'[1]7'!E67,"")))))))</f>
        <v/>
      </c>
      <c r="AT30" s="313" t="str">
        <f>IF($A$2=1,'[1]1'!F67,IF($A$2=2,'[1]2'!F67,IF($A$2=3,'[1]3'!F67,IF($A$2=4,'[1]4'!F67,IF($A$2=5,'[1]5'!F67,IF($A$2=6,'[1]6'!F67,IF($A$2=7,'[1]7'!F67,"")))))))</f>
        <v/>
      </c>
      <c r="AU30" s="313" t="str">
        <f>IF($A$2=1,'[1]1'!G67,IF($A$2=2,'[1]2'!G67,IF($A$2=3,'[1]3'!G67,IF($A$2=4,'[1]4'!G67,IF($A$2=5,'[1]5'!G67,IF($A$2=6,'[1]6'!G67,IF($A$2=7,'[1]7'!G67,"")))))))</f>
        <v/>
      </c>
      <c r="AV30" s="313" t="str">
        <f>IF($A$2=1,'[1]1'!H67,IF($A$2=2,'[1]2'!H67,IF($A$2=3,'[1]3'!H67,IF($A$2=4,'[1]4'!H67,IF($A$2=5,'[1]5'!H67,IF($A$2=6,'[1]6'!H67,IF($A$2=7,'[1]7'!H67,"")))))))</f>
        <v/>
      </c>
      <c r="AW30" s="313" t="str">
        <f>IF($A$2=1,'[1]1'!I67,IF($A$2=2,'[1]2'!I67,IF($A$2=3,'[1]3'!I67,IF($A$2=4,'[1]4'!I67,IF($A$2=5,'[1]5'!I67,IF($A$2=6,'[1]6'!I67,IF($A$2=7,'[1]7'!I67,"")))))))</f>
        <v/>
      </c>
      <c r="AX30" s="313" t="str">
        <f>IF($A$2=1,'[1]1'!J67,IF($A$2=2,'[1]2'!J67,IF($A$2=3,'[1]3'!J67,IF($A$2=4,'[1]4'!J67,IF($A$2=5,'[1]5'!J67,IF($A$2=6,'[1]6'!J67,IF($A$2=7,'[1]7'!J67,"")))))))</f>
        <v/>
      </c>
      <c r="AY30" s="410" t="str">
        <f>IF($A$2=1,'[1]1'!K67,IF($A$2=2,'[1]2'!K67,IF($A$2=3,'[1]3'!K67,IF($A$2=4,'[1]4'!K67,IF($A$2=5,'[1]5'!K67,IF($A$2=6,'[1]6'!K67,IF($A$2=7,'[1]7'!K67,"")))))))</f>
        <v/>
      </c>
      <c r="AZ30" s="410" t="str">
        <f>IF($A$2=1,'[1]1'!L67,IF($A$2=2,'[1]2'!L67,IF($A$2=3,'[1]3'!L67,IF($A$2=4,'[1]4'!L67,IF($A$2=5,'[1]5'!L67,IF($A$2=6,'[1]6'!L67,IF($A$2=7,'[1]7'!L67,"")))))))</f>
        <v/>
      </c>
      <c r="BA30" s="410" t="str">
        <f>IF($A$2=1,'[1]1'!M67,IF($A$2=2,'[1]2'!M67,IF($A$2=3,'[1]3'!M67,IF($A$2=4,'[1]4'!M67,IF($A$2=5,'[1]5'!M67,IF($A$2=6,'[1]6'!M67,IF($A$2=7,'[1]7'!M67,"")))))))</f>
        <v/>
      </c>
      <c r="BB30" s="411" t="str">
        <f>IF($A$2=1,'[1]1'!N67,IF($A$2=2,'[1]2'!N67,IF($A$2=3,'[1]3'!N67,IF($A$2=4,'[1]4'!N67,IF($A$2=5,'[1]5'!N67,IF($A$2=6,'[1]6'!N67,IF($A$2=7,'[1]7'!N67,"")))))))</f>
        <v/>
      </c>
      <c r="BC30" s="313" t="str">
        <f>IF($A$2=1,'[1]1'!O67,IF($A$2=2,'[1]2'!O67,IF($A$2=3,'[1]3'!O67,IF($A$2=4,'[1]4'!O67,IF($A$2=5,'[1]5'!O67,IF($A$2=6,'[1]6'!O67,IF($A$2=7,'[1]7'!O67,"")))))))</f>
        <v/>
      </c>
      <c r="BD30" s="313" t="str">
        <f>IF($A$2=1,'[1]1'!P67,IF($A$2=2,'[1]2'!P67,IF($A$2=3,'[1]3'!P67,IF($A$2=4,'[1]4'!P67,IF($A$2=5,'[1]5'!P67,IF($A$2=6,'[1]6'!P67,IF($A$2=7,'[1]7'!P67,"")))))))</f>
        <v/>
      </c>
      <c r="BE30" s="313" t="str">
        <f>IF($A$2=1,'[1]1'!Q67,IF($A$2=2,'[1]2'!Q67,IF($A$2=3,'[1]3'!Q67,IF($A$2=4,'[1]4'!Q67,IF($A$2=5,'[1]5'!Q67,IF($A$2=6,'[1]6'!Q67,IF($A$2=7,'[1]7'!Q67,"")))))))</f>
        <v/>
      </c>
      <c r="BF30" s="313" t="str">
        <f>IF($A$2=1,'[1]1'!R67,IF($A$2=2,'[1]2'!R67,IF($A$2=3,'[1]3'!R67,IF($A$2=4,'[1]4'!R67,IF($A$2=5,'[1]5'!R67,IF($A$2=6,'[1]6'!R67,IF($A$2=7,'[1]7'!R67,"")))))))</f>
        <v/>
      </c>
      <c r="BG30" s="313" t="str">
        <f>IF($A$2=1,'[1]1'!S67,IF($A$2=2,'[1]2'!S67,IF($A$2=3,'[1]3'!S67,IF($A$2=4,'[1]4'!S67,IF($A$2=5,'[1]5'!S67,IF($A$2=6,'[1]6'!S67,IF($A$2=7,'[1]7'!S67,"")))))))</f>
        <v/>
      </c>
      <c r="BH30" s="313" t="str">
        <f>IF($A$2=1,'[1]1'!T67,IF($A$2=2,'[1]2'!T67,IF($A$2=3,'[1]3'!T67,IF($A$2=4,'[1]4'!T67,IF($A$2=5,'[1]5'!T67,IF($A$2=6,'[1]6'!T67,IF($A$2=7,'[1]7'!T67,"")))))))</f>
        <v/>
      </c>
      <c r="BI30" s="313" t="str">
        <f>IF($A$2=1,'[1]1'!U67,IF($A$2=2,'[1]2'!U67,IF($A$2=3,'[1]3'!U67,IF($A$2=4,'[1]4'!U67,IF($A$2=5,'[1]5'!U67,IF($A$2=6,'[1]6'!U67,IF($A$2=7,'[1]7'!U67,"")))))))</f>
        <v/>
      </c>
      <c r="BJ30" s="313" t="str">
        <f>IF($A$2=1,'[1]1'!V67,IF($A$2=2,'[1]2'!V67,IF($A$2=3,'[1]3'!V67,IF($A$2=4,'[1]4'!V67,IF($A$2=5,'[1]5'!V67,IF($A$2=6,'[1]6'!V67,IF($A$2=7,'[1]7'!V67,"")))))))</f>
        <v/>
      </c>
      <c r="BK30" s="410" t="str">
        <f>IF($A$2=1,'[1]1'!W67,IF($A$2=2,'[1]2'!W67,IF($A$2=3,'[1]3'!W67,IF($A$2=4,'[1]4'!W67,IF($A$2=5,'[1]5'!W67,IF($A$2=6,'[1]6'!W67,IF($A$2=7,'[1]7'!W67,"")))))))</f>
        <v/>
      </c>
      <c r="BL30" s="410" t="str">
        <f>IF($A$2=1,'[1]1'!X67,IF($A$2=2,'[1]2'!X67,IF($A$2=3,'[1]3'!X67,IF($A$2=4,'[1]4'!X67,IF($A$2=5,'[1]5'!X67,IF($A$2=6,'[1]6'!X67,IF($A$2=7,'[1]7'!X67,"")))))))</f>
        <v/>
      </c>
      <c r="BM30" s="410" t="str">
        <f>IF($A$2=1,'[1]1'!Y67,IF($A$2=2,'[1]2'!Y67,IF($A$2=3,'[1]3'!Y67,IF($A$2=4,'[1]4'!Y67,IF($A$2=5,'[1]5'!Y67,IF($A$2=6,'[1]6'!Y67,IF($A$2=7,'[1]7'!Y67,"")))))))</f>
        <v/>
      </c>
      <c r="BN30" s="410" t="str">
        <f>IF($A$2=1,'[1]1'!Z67,IF($A$2=2,'[1]2'!Z67,IF($A$2=3,'[1]3'!Z67,IF($A$2=4,'[1]4'!Z67,IF($A$2=5,'[1]5'!Z67,IF($A$2=6,'[1]6'!Z67,IF($A$2=7,'[1]7'!Z67,"")))))))</f>
        <v/>
      </c>
      <c r="BO30" s="410" t="str">
        <f>IF($A$2=1,'[1]1'!AA67,IF($A$2=2,'[1]2'!AA67,IF($A$2=3,'[1]3'!AA67,IF($A$2=4,'[1]4'!AA67,IF($A$2=5,'[1]5'!AA67,IF($A$2=6,'[1]6'!AA67,IF($A$2=7,'[1]7'!AA67,"")))))))</f>
        <v/>
      </c>
      <c r="BP30" s="410" t="str">
        <f>IF($A$2=1,'[1]1'!AB67,IF($A$2=2,'[1]2'!AB67,IF($A$2=3,'[1]3'!AB67,IF($A$2=4,'[1]4'!AB67,IF($A$2=5,'[1]5'!AB67,IF($A$2=6,'[1]6'!AB67,IF($A$2=7,'[1]7'!AB67,"")))))))</f>
        <v/>
      </c>
      <c r="BQ30" s="410" t="str">
        <f>IF($A$2=1,'[1]1'!AC67,IF($A$2=2,'[1]2'!AC67,IF($A$2=3,'[1]3'!AC67,IF($A$2=4,'[1]4'!AC67,IF($A$2=5,'[1]5'!AC67,IF($A$2=6,'[1]6'!AC67,IF($A$2=7,'[1]7'!AC67,"")))))))</f>
        <v/>
      </c>
      <c r="BR30" s="410" t="str">
        <f>IF($A$2=1,'[1]1'!AD67,IF($A$2=2,'[1]2'!AD67,IF($A$2=3,'[1]3'!AD67,IF($A$2=4,'[1]4'!AD67,IF($A$2=5,'[1]5'!AD67,IF($A$2=6,'[1]6'!AD67,IF($A$2=7,'[1]7'!AD67,"")))))))</f>
        <v/>
      </c>
      <c r="BS30" s="410" t="str">
        <f>IF($A$2=1,'[1]1'!AE67,IF($A$2=2,'[1]2'!AE67,IF($A$2=3,'[1]3'!AE67,IF($A$2=4,'[1]4'!AE67,IF($A$2=5,'[1]5'!AE67,IF($A$2=6,'[1]6'!AE67,IF($A$2=7,'[1]7'!AE67,"")))))))</f>
        <v/>
      </c>
      <c r="BT30" s="410" t="str">
        <f>IF($A$2=1,'[1]1'!AF67,IF($A$2=2,'[1]2'!AF67,IF($A$2=3,'[1]3'!AF67,IF($A$2=4,'[1]4'!AF67,IF($A$2=5,'[1]5'!AF67,IF($A$2=6,'[1]6'!AF67,IF($A$2=7,'[1]7'!AF67,"")))))))</f>
        <v/>
      </c>
      <c r="BU30" s="410" t="str">
        <f>IF($A$2=1,'[1]1'!AG67,IF($A$2=2,'[1]2'!AG67,IF($A$2=3,'[1]3'!AG67,IF($A$2=4,'[1]4'!AG67,IF($A$2=5,'[1]5'!AG67,IF($A$2=6,'[1]6'!AG67,IF($A$2=7,'[1]7'!AG67,"")))))))</f>
        <v/>
      </c>
      <c r="BV30" s="410" t="str">
        <f>IF($A$2=1,'[1]1'!AH67,IF($A$2=2,'[1]2'!AH67,IF($A$2=3,'[1]3'!AH67,IF($A$2=4,'[1]4'!AH67,IF($A$2=5,'[1]5'!AH67,IF($A$2=6,'[1]6'!AH67,IF($A$2=7,'[1]7'!AH67,"")))))))</f>
        <v/>
      </c>
      <c r="BW30" s="410" t="str">
        <f>IF($A$2=1,'[1]1'!AI67,IF($A$2=2,'[1]2'!AI67,IF($A$2=3,'[1]3'!AI67,IF($A$2=4,'[1]4'!AI67,IF($A$2=5,'[1]5'!AI67,IF($A$2=6,'[1]6'!AI67,IF($A$2=7,'[1]7'!AI67,"")))))))</f>
        <v/>
      </c>
      <c r="BX30" s="410" t="str">
        <f>IF($A$2=1,'[1]1'!AJ67,IF($A$2=2,'[1]2'!AJ67,IF($A$2=3,'[1]3'!AJ67,IF($A$2=4,'[1]4'!AJ67,IF($A$2=5,'[1]5'!AJ67,IF($A$2=6,'[1]6'!AJ67,IF($A$2=7,'[1]7'!AJ67,"")))))))</f>
        <v/>
      </c>
      <c r="BY30" s="410" t="str">
        <f>IF($A$2=1,'[1]1'!AK67,IF($A$2=2,'[1]2'!AK67,IF($A$2=3,'[1]3'!AK67,IF($A$2=4,'[1]4'!AK67,IF($A$2=5,'[1]5'!AK67,IF($A$2=6,'[1]6'!AK67,IF($A$2=7,'[1]7'!AK67,"")))))))</f>
        <v/>
      </c>
      <c r="BZ30" s="410" t="str">
        <f>IF($A$2=1,'[1]1'!AL67,IF($A$2=2,'[1]2'!AL67,IF($A$2=3,'[1]3'!AL67,IF($A$2=4,'[1]4'!AL67,IF($A$2=5,'[1]5'!AL67,IF($A$2=6,'[1]6'!AL67,IF($A$2=7,'[1]7'!AL67,"")))))))</f>
        <v/>
      </c>
      <c r="CA30" s="410" t="str">
        <f>IF($A$2=1,'[1]1'!AM67,IF($A$2=2,'[1]2'!AM67,IF($A$2=3,'[1]3'!AM67,IF($A$2=4,'[1]4'!AM67,IF($A$2=5,'[1]5'!AM67,IF($A$2=6,'[1]6'!AM67,IF($A$2=7,'[1]7'!AM67,"")))))))</f>
        <v/>
      </c>
    </row>
    <row r="31" spans="1:79" s="400" customFormat="1" ht="16.5" thickTop="1" x14ac:dyDescent="0.2">
      <c r="A31" s="394" t="s">
        <v>27</v>
      </c>
      <c r="B31" s="395" t="s">
        <v>233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7" t="s">
        <v>66</v>
      </c>
      <c r="AN31" s="404"/>
      <c r="AO31" s="295" t="s">
        <v>27</v>
      </c>
      <c r="AP31" s="296">
        <v>1</v>
      </c>
      <c r="AQ31" s="405" t="str">
        <f>IF($A$2=1,'[1]1'!C68,IF($A$2=2,'[1]2'!C68,IF($A$2=3,'[1]3'!C68,IF($A$2=4,'[1]4'!C68,IF($A$2=5,'[1]5'!C68,IF($A$2=6,'[1]6'!C68,IF($A$2=7,'[1]7'!C68,"")))))))</f>
        <v/>
      </c>
      <c r="AR31" s="405" t="str">
        <f>IF($A$2=1,'[1]1'!D68,IF($A$2=2,'[1]2'!D68,IF($A$2=3,'[1]3'!D68,IF($A$2=4,'[1]4'!D68,IF($A$2=5,'[1]5'!D68,IF($A$2=6,'[1]6'!D68,IF($A$2=7,'[1]7'!D68,"")))))))</f>
        <v/>
      </c>
      <c r="AS31" s="405" t="str">
        <f>IF($A$2=1,'[1]1'!E68,IF($A$2=2,'[1]2'!E68,IF($A$2=3,'[1]3'!E68,IF($A$2=4,'[1]4'!E68,IF($A$2=5,'[1]5'!E68,IF($A$2=6,'[1]6'!E68,IF($A$2=7,'[1]7'!E68,"")))))))</f>
        <v/>
      </c>
      <c r="AT31" s="405" t="str">
        <f>IF($A$2=1,'[1]1'!F68,IF($A$2=2,'[1]2'!F68,IF($A$2=3,'[1]3'!F68,IF($A$2=4,'[1]4'!F68,IF($A$2=5,'[1]5'!F68,IF($A$2=6,'[1]6'!F68,IF($A$2=7,'[1]7'!F68,"")))))))</f>
        <v/>
      </c>
      <c r="AU31" s="405" t="str">
        <f>IF($A$2=1,'[1]1'!G68,IF($A$2=2,'[1]2'!G68,IF($A$2=3,'[1]3'!G68,IF($A$2=4,'[1]4'!G68,IF($A$2=5,'[1]5'!G68,IF($A$2=6,'[1]6'!G68,IF($A$2=7,'[1]7'!G68,"")))))))</f>
        <v/>
      </c>
      <c r="AV31" s="405" t="str">
        <f>IF($A$2=1,'[1]1'!H68,IF($A$2=2,'[1]2'!H68,IF($A$2=3,'[1]3'!H68,IF($A$2=4,'[1]4'!H68,IF($A$2=5,'[1]5'!H68,IF($A$2=6,'[1]6'!H68,IF($A$2=7,'[1]7'!H68,"")))))))</f>
        <v/>
      </c>
      <c r="AW31" s="405" t="str">
        <f>IF($A$2=1,'[1]1'!I68,IF($A$2=2,'[1]2'!I68,IF($A$2=3,'[1]3'!I68,IF($A$2=4,'[1]4'!I68,IF($A$2=5,'[1]5'!I68,IF($A$2=6,'[1]6'!I68,IF($A$2=7,'[1]7'!I68,"")))))))</f>
        <v/>
      </c>
      <c r="AX31" s="405" t="str">
        <f>IF($A$2=1,'[1]1'!J68,IF($A$2=2,'[1]2'!J68,IF($A$2=3,'[1]3'!J68,IF($A$2=4,'[1]4'!J68,IF($A$2=5,'[1]5'!J68,IF($A$2=6,'[1]6'!J68,IF($A$2=7,'[1]7'!J68,"")))))))</f>
        <v/>
      </c>
      <c r="AY31" s="406" t="str">
        <f>IF($A$2=1,'[1]1'!K68,IF($A$2=2,'[1]2'!K68,IF($A$2=3,'[1]3'!K68,IF($A$2=4,'[1]4'!K68,IF($A$2=5,'[1]5'!K68,IF($A$2=6,'[1]6'!K68,IF($A$2=7,'[1]7'!K68,"")))))))</f>
        <v/>
      </c>
      <c r="AZ31" s="406" t="str">
        <f>IF($A$2=1,'[1]1'!L68,IF($A$2=2,'[1]2'!L68,IF($A$2=3,'[1]3'!L68,IF($A$2=4,'[1]4'!L68,IF($A$2=5,'[1]5'!L68,IF($A$2=6,'[1]6'!L68,IF($A$2=7,'[1]7'!L68,"")))))))</f>
        <v/>
      </c>
      <c r="BA31" s="406" t="str">
        <f>IF($A$2=1,'[1]1'!M68,IF($A$2=2,'[1]2'!M68,IF($A$2=3,'[1]3'!M68,IF($A$2=4,'[1]4'!M68,IF($A$2=5,'[1]5'!M68,IF($A$2=6,'[1]6'!M68,IF($A$2=7,'[1]7'!M68,"")))))))</f>
        <v/>
      </c>
      <c r="BB31" s="407" t="str">
        <f>IF($A$2=1,'[1]1'!N68,IF($A$2=2,'[1]2'!N68,IF($A$2=3,'[1]3'!N68,IF($A$2=4,'[1]4'!N68,IF($A$2=5,'[1]5'!N68,IF($A$2=6,'[1]6'!N68,IF($A$2=7,'[1]7'!N68,"")))))))</f>
        <v/>
      </c>
      <c r="BC31" s="405" t="str">
        <f>IF($A$2=1,'[1]1'!O68,IF($A$2=2,'[1]2'!O68,IF($A$2=3,'[1]3'!O68,IF($A$2=4,'[1]4'!O68,IF($A$2=5,'[1]5'!O68,IF($A$2=6,'[1]6'!O68,IF($A$2=7,'[1]7'!O68,"")))))))</f>
        <v/>
      </c>
      <c r="BD31" s="405" t="str">
        <f>IF($A$2=1,'[1]1'!P68,IF($A$2=2,'[1]2'!P68,IF($A$2=3,'[1]3'!P68,IF($A$2=4,'[1]4'!P68,IF($A$2=5,'[1]5'!P68,IF($A$2=6,'[1]6'!P68,IF($A$2=7,'[1]7'!P68,"")))))))</f>
        <v/>
      </c>
      <c r="BE31" s="405" t="str">
        <f>IF($A$2=1,'[1]1'!Q68,IF($A$2=2,'[1]2'!Q68,IF($A$2=3,'[1]3'!Q68,IF($A$2=4,'[1]4'!Q68,IF($A$2=5,'[1]5'!Q68,IF($A$2=6,'[1]6'!Q68,IF($A$2=7,'[1]7'!Q68,"")))))))</f>
        <v/>
      </c>
      <c r="BF31" s="405" t="str">
        <f>IF($A$2=1,'[1]1'!R68,IF($A$2=2,'[1]2'!R68,IF($A$2=3,'[1]3'!R68,IF($A$2=4,'[1]4'!R68,IF($A$2=5,'[1]5'!R68,IF($A$2=6,'[1]6'!R68,IF($A$2=7,'[1]7'!R68,"")))))))</f>
        <v/>
      </c>
      <c r="BG31" s="405" t="str">
        <f>IF($A$2=1,'[1]1'!S68,IF($A$2=2,'[1]2'!S68,IF($A$2=3,'[1]3'!S68,IF($A$2=4,'[1]4'!S68,IF($A$2=5,'[1]5'!S68,IF($A$2=6,'[1]6'!S68,IF($A$2=7,'[1]7'!S68,"")))))))</f>
        <v/>
      </c>
      <c r="BH31" s="405" t="str">
        <f>IF($A$2=1,'[1]1'!T68,IF($A$2=2,'[1]2'!T68,IF($A$2=3,'[1]3'!T68,IF($A$2=4,'[1]4'!T68,IF($A$2=5,'[1]5'!T68,IF($A$2=6,'[1]6'!T68,IF($A$2=7,'[1]7'!T68,"")))))))</f>
        <v/>
      </c>
      <c r="BI31" s="405" t="str">
        <f>IF($A$2=1,'[1]1'!U68,IF($A$2=2,'[1]2'!U68,IF($A$2=3,'[1]3'!U68,IF($A$2=4,'[1]4'!U68,IF($A$2=5,'[1]5'!U68,IF($A$2=6,'[1]6'!U68,IF($A$2=7,'[1]7'!U68,"")))))))</f>
        <v/>
      </c>
      <c r="BJ31" s="405" t="str">
        <f>IF($A$2=1,'[1]1'!V68,IF($A$2=2,'[1]2'!V68,IF($A$2=3,'[1]3'!V68,IF($A$2=4,'[1]4'!V68,IF($A$2=5,'[1]5'!V68,IF($A$2=6,'[1]6'!V68,IF($A$2=7,'[1]7'!V68,"")))))))</f>
        <v/>
      </c>
      <c r="BK31" s="405" t="str">
        <f>IF($A$2=1,'[1]1'!W68,IF($A$2=2,'[1]2'!W68,IF($A$2=3,'[1]3'!W68,IF($A$2=4,'[1]4'!W68,IF($A$2=5,'[1]5'!W68,IF($A$2=6,'[1]6'!W68,IF($A$2=7,'[1]7'!W68,"")))))))</f>
        <v/>
      </c>
      <c r="BL31" s="405" t="str">
        <f>IF($A$2=1,'[1]1'!X68,IF($A$2=2,'[1]2'!X68,IF($A$2=3,'[1]3'!X68,IF($A$2=4,'[1]4'!X68,IF($A$2=5,'[1]5'!X68,IF($A$2=6,'[1]6'!X68,IF($A$2=7,'[1]7'!X68,"")))))))</f>
        <v/>
      </c>
      <c r="BM31" s="405" t="str">
        <f>IF($A$2=1,'[1]1'!Y68,IF($A$2=2,'[1]2'!Y68,IF($A$2=3,'[1]3'!Y68,IF($A$2=4,'[1]4'!Y68,IF($A$2=5,'[1]5'!Y68,IF($A$2=6,'[1]6'!Y68,IF($A$2=7,'[1]7'!Y68,"")))))))</f>
        <v/>
      </c>
      <c r="BN31" s="405" t="str">
        <f>IF($A$2=1,'[1]1'!Z68,IF($A$2=2,'[1]2'!Z68,IF($A$2=3,'[1]3'!Z68,IF($A$2=4,'[1]4'!Z68,IF($A$2=5,'[1]5'!Z68,IF($A$2=6,'[1]6'!Z68,IF($A$2=7,'[1]7'!Z68,"")))))))</f>
        <v/>
      </c>
      <c r="BO31" s="405" t="str">
        <f>IF($A$2=1,'[1]1'!AA68,IF($A$2=2,'[1]2'!AA68,IF($A$2=3,'[1]3'!AA68,IF($A$2=4,'[1]4'!AA68,IF($A$2=5,'[1]5'!AA68,IF($A$2=6,'[1]6'!AA68,IF($A$2=7,'[1]7'!AA68,"")))))))</f>
        <v/>
      </c>
      <c r="BP31" s="405" t="str">
        <f>IF($A$2=1,'[1]1'!AB68,IF($A$2=2,'[1]2'!AB68,IF($A$2=3,'[1]3'!AB68,IF($A$2=4,'[1]4'!AB68,IF($A$2=5,'[1]5'!AB68,IF($A$2=6,'[1]6'!AB68,IF($A$2=7,'[1]7'!AB68,"")))))))</f>
        <v/>
      </c>
      <c r="BQ31" s="405" t="str">
        <f>IF($A$2=1,'[1]1'!AC68,IF($A$2=2,'[1]2'!AC68,IF($A$2=3,'[1]3'!AC68,IF($A$2=4,'[1]4'!AC68,IF($A$2=5,'[1]5'!AC68,IF($A$2=6,'[1]6'!AC68,IF($A$2=7,'[1]7'!AC68,"")))))))</f>
        <v/>
      </c>
      <c r="BR31" s="405" t="str">
        <f>IF($A$2=1,'[1]1'!AD68,IF($A$2=2,'[1]2'!AD68,IF($A$2=3,'[1]3'!AD68,IF($A$2=4,'[1]4'!AD68,IF($A$2=5,'[1]5'!AD68,IF($A$2=6,'[1]6'!AD68,IF($A$2=7,'[1]7'!AD68,"")))))))</f>
        <v/>
      </c>
      <c r="BS31" s="405" t="str">
        <f>IF($A$2=1,'[1]1'!AE68,IF($A$2=2,'[1]2'!AE68,IF($A$2=3,'[1]3'!AE68,IF($A$2=4,'[1]4'!AE68,IF($A$2=5,'[1]5'!AE68,IF($A$2=6,'[1]6'!AE68,IF($A$2=7,'[1]7'!AE68,"")))))))</f>
        <v/>
      </c>
      <c r="BT31" s="405" t="str">
        <f>IF($A$2=1,'[1]1'!AF68,IF($A$2=2,'[1]2'!AF68,IF($A$2=3,'[1]3'!AF68,IF($A$2=4,'[1]4'!AF68,IF($A$2=5,'[1]5'!AF68,IF($A$2=6,'[1]6'!AF68,IF($A$2=7,'[1]7'!AF68,"")))))))</f>
        <v/>
      </c>
      <c r="BU31" s="405" t="str">
        <f>IF($A$2=1,'[1]1'!AG68,IF($A$2=2,'[1]2'!AG68,IF($A$2=3,'[1]3'!AG68,IF($A$2=4,'[1]4'!AG68,IF($A$2=5,'[1]5'!AG68,IF($A$2=6,'[1]6'!AG68,IF($A$2=7,'[1]7'!AG68,"")))))))</f>
        <v/>
      </c>
      <c r="BV31" s="405" t="str">
        <f>IF($A$2=1,'[1]1'!AH68,IF($A$2=2,'[1]2'!AH68,IF($A$2=3,'[1]3'!AH68,IF($A$2=4,'[1]4'!AH68,IF($A$2=5,'[1]5'!AH68,IF($A$2=6,'[1]6'!AH68,IF($A$2=7,'[1]7'!AH68,"")))))))</f>
        <v/>
      </c>
      <c r="BW31" s="405" t="str">
        <f>IF($A$2=1,'[1]1'!AI68,IF($A$2=2,'[1]2'!AI68,IF($A$2=3,'[1]3'!AI68,IF($A$2=4,'[1]4'!AI68,IF($A$2=5,'[1]5'!AI68,IF($A$2=6,'[1]6'!AI68,IF($A$2=7,'[1]7'!AI68,"")))))))</f>
        <v/>
      </c>
      <c r="BX31" s="405" t="str">
        <f>IF($A$2=1,'[1]1'!AJ68,IF($A$2=2,'[1]2'!AJ68,IF($A$2=3,'[1]3'!AJ68,IF($A$2=4,'[1]4'!AJ68,IF($A$2=5,'[1]5'!AJ68,IF($A$2=6,'[1]6'!AJ68,IF($A$2=7,'[1]7'!AJ68,"")))))))</f>
        <v/>
      </c>
      <c r="BY31" s="405" t="str">
        <f>IF($A$2=1,'[1]1'!AK68,IF($A$2=2,'[1]2'!AK68,IF($A$2=3,'[1]3'!AK68,IF($A$2=4,'[1]4'!AK68,IF($A$2=5,'[1]5'!AK68,IF($A$2=6,'[1]6'!AK68,IF($A$2=7,'[1]7'!AK68,"")))))))</f>
        <v/>
      </c>
      <c r="BZ31" s="405" t="str">
        <f>IF($A$2=1,'[1]1'!AL68,IF($A$2=2,'[1]2'!AL68,IF($A$2=3,'[1]3'!AL68,IF($A$2=4,'[1]4'!AL68,IF($A$2=5,'[1]5'!AL68,IF($A$2=6,'[1]6'!AL68,IF($A$2=7,'[1]7'!AL68,"")))))))</f>
        <v/>
      </c>
      <c r="CA31" s="405" t="str">
        <f>IF($A$2=1,'[1]1'!AM68,IF($A$2=2,'[1]2'!AM68,IF($A$2=3,'[1]3'!AM68,IF($A$2=4,'[1]4'!AM68,IF($A$2=5,'[1]5'!AM68,IF($A$2=6,'[1]6'!AM68,IF($A$2=7,'[1]7'!AM68,"")))))))</f>
        <v/>
      </c>
    </row>
    <row r="32" spans="1:79" s="419" customFormat="1" ht="15.75" x14ac:dyDescent="0.25">
      <c r="A32" s="297"/>
      <c r="B32" s="414">
        <v>2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 t="s">
        <v>66</v>
      </c>
      <c r="AN32" s="416"/>
      <c r="AO32" s="303"/>
      <c r="AP32" s="414">
        <v>2</v>
      </c>
      <c r="AQ32" s="415" t="str">
        <f>IF($A$2=1,'[1]1'!C69,IF($A$2=2,'[1]2'!C69,IF($A$2=3,'[1]3'!C69,IF($A$2=4,'[1]4'!C69,IF($A$2=5,'[1]5'!C69,IF($A$2=6,'[1]6'!C69,IF($A$2=7,'[1]7'!C69,"")))))))</f>
        <v/>
      </c>
      <c r="AR32" s="415" t="str">
        <f>IF($A$2=1,'[1]1'!D69,IF($A$2=2,'[1]2'!D69,IF($A$2=3,'[1]3'!D69,IF($A$2=4,'[1]4'!D69,IF($A$2=5,'[1]5'!D69,IF($A$2=6,'[1]6'!D69,IF($A$2=7,'[1]7'!D69,"")))))))</f>
        <v/>
      </c>
      <c r="AS32" s="415" t="str">
        <f>IF($A$2=1,'[1]1'!E69,IF($A$2=2,'[1]2'!E69,IF($A$2=3,'[1]3'!E69,IF($A$2=4,'[1]4'!E69,IF($A$2=5,'[1]5'!E69,IF($A$2=6,'[1]6'!E69,IF($A$2=7,'[1]7'!E69,"")))))))</f>
        <v/>
      </c>
      <c r="AT32" s="415" t="str">
        <f>IF($A$2=1,'[1]1'!F69,IF($A$2=2,'[1]2'!F69,IF($A$2=3,'[1]3'!F69,IF($A$2=4,'[1]4'!F69,IF($A$2=5,'[1]5'!F69,IF($A$2=6,'[1]6'!F69,IF($A$2=7,'[1]7'!F69,"")))))))</f>
        <v/>
      </c>
      <c r="AU32" s="415" t="str">
        <f>IF($A$2=1,'[1]1'!G69,IF($A$2=2,'[1]2'!G69,IF($A$2=3,'[1]3'!G69,IF($A$2=4,'[1]4'!G69,IF($A$2=5,'[1]5'!G69,IF($A$2=6,'[1]6'!G69,IF($A$2=7,'[1]7'!G69,"")))))))</f>
        <v/>
      </c>
      <c r="AV32" s="415" t="str">
        <f>IF($A$2=1,'[1]1'!H69,IF($A$2=2,'[1]2'!H69,IF($A$2=3,'[1]3'!H69,IF($A$2=4,'[1]4'!H69,IF($A$2=5,'[1]5'!H69,IF($A$2=6,'[1]6'!H69,IF($A$2=7,'[1]7'!H69,"")))))))</f>
        <v/>
      </c>
      <c r="AW32" s="415" t="str">
        <f>IF($A$2=1,'[1]1'!I69,IF($A$2=2,'[1]2'!I69,IF($A$2=3,'[1]3'!I69,IF($A$2=4,'[1]4'!I69,IF($A$2=5,'[1]5'!I69,IF($A$2=6,'[1]6'!I69,IF($A$2=7,'[1]7'!I69,"")))))))</f>
        <v/>
      </c>
      <c r="AX32" s="415" t="str">
        <f>IF($A$2=1,'[1]1'!J69,IF($A$2=2,'[1]2'!J69,IF($A$2=3,'[1]3'!J69,IF($A$2=4,'[1]4'!J69,IF($A$2=5,'[1]5'!J69,IF($A$2=6,'[1]6'!J69,IF($A$2=7,'[1]7'!J69,"")))))))</f>
        <v/>
      </c>
      <c r="AY32" s="417" t="str">
        <f>IF($A$2=1,'[1]1'!K69,IF($A$2=2,'[1]2'!K69,IF($A$2=3,'[1]3'!K69,IF($A$2=4,'[1]4'!K69,IF($A$2=5,'[1]5'!K69,IF($A$2=6,'[1]6'!K69,IF($A$2=7,'[1]7'!K69,"")))))))</f>
        <v/>
      </c>
      <c r="AZ32" s="417" t="str">
        <f>IF($A$2=1,'[1]1'!L69,IF($A$2=2,'[1]2'!L69,IF($A$2=3,'[1]3'!L69,IF($A$2=4,'[1]4'!L69,IF($A$2=5,'[1]5'!L69,IF($A$2=6,'[1]6'!L69,IF($A$2=7,'[1]7'!L69,"")))))))</f>
        <v/>
      </c>
      <c r="BA32" s="417" t="str">
        <f>IF($A$2=1,'[1]1'!M69,IF($A$2=2,'[1]2'!M69,IF($A$2=3,'[1]3'!M69,IF($A$2=4,'[1]4'!M69,IF($A$2=5,'[1]5'!M69,IF($A$2=6,'[1]6'!M69,IF($A$2=7,'[1]7'!M69,"")))))))</f>
        <v/>
      </c>
      <c r="BB32" s="418" t="str">
        <f>IF($A$2=1,'[1]1'!N69,IF($A$2=2,'[1]2'!N69,IF($A$2=3,'[1]3'!N69,IF($A$2=4,'[1]4'!N69,IF($A$2=5,'[1]5'!N69,IF($A$2=6,'[1]6'!N69,IF($A$2=7,'[1]7'!N69,"")))))))</f>
        <v/>
      </c>
      <c r="BC32" s="415" t="str">
        <f>IF($A$2=1,'[1]1'!O69,IF($A$2=2,'[1]2'!O69,IF($A$2=3,'[1]3'!O69,IF($A$2=4,'[1]4'!O69,IF($A$2=5,'[1]5'!O69,IF($A$2=6,'[1]6'!O69,IF($A$2=7,'[1]7'!O69,"")))))))</f>
        <v/>
      </c>
      <c r="BD32" s="415" t="str">
        <f>IF($A$2=1,'[1]1'!P69,IF($A$2=2,'[1]2'!P69,IF($A$2=3,'[1]3'!P69,IF($A$2=4,'[1]4'!P69,IF($A$2=5,'[1]5'!P69,IF($A$2=6,'[1]6'!P69,IF($A$2=7,'[1]7'!P69,"")))))))</f>
        <v/>
      </c>
      <c r="BE32" s="415" t="str">
        <f>IF($A$2=1,'[1]1'!Q69,IF($A$2=2,'[1]2'!Q69,IF($A$2=3,'[1]3'!Q69,IF($A$2=4,'[1]4'!Q69,IF($A$2=5,'[1]5'!Q69,IF($A$2=6,'[1]6'!Q69,IF($A$2=7,'[1]7'!Q69,"")))))))</f>
        <v/>
      </c>
      <c r="BF32" s="415" t="str">
        <f>IF($A$2=1,'[1]1'!R69,IF($A$2=2,'[1]2'!R69,IF($A$2=3,'[1]3'!R69,IF($A$2=4,'[1]4'!R69,IF($A$2=5,'[1]5'!R69,IF($A$2=6,'[1]6'!R69,IF($A$2=7,'[1]7'!R69,"")))))))</f>
        <v/>
      </c>
      <c r="BG32" s="415" t="str">
        <f>IF($A$2=1,'[1]1'!S69,IF($A$2=2,'[1]2'!S69,IF($A$2=3,'[1]3'!S69,IF($A$2=4,'[1]4'!S69,IF($A$2=5,'[1]5'!S69,IF($A$2=6,'[1]6'!S69,IF($A$2=7,'[1]7'!S69,"")))))))</f>
        <v/>
      </c>
      <c r="BH32" s="415" t="str">
        <f>IF($A$2=1,'[1]1'!T69,IF($A$2=2,'[1]2'!T69,IF($A$2=3,'[1]3'!T69,IF($A$2=4,'[1]4'!T69,IF($A$2=5,'[1]5'!T69,IF($A$2=6,'[1]6'!T69,IF($A$2=7,'[1]7'!T69,"")))))))</f>
        <v/>
      </c>
      <c r="BI32" s="415" t="str">
        <f>IF($A$2=1,'[1]1'!U69,IF($A$2=2,'[1]2'!U69,IF($A$2=3,'[1]3'!U69,IF($A$2=4,'[1]4'!U69,IF($A$2=5,'[1]5'!U69,IF($A$2=6,'[1]6'!U69,IF($A$2=7,'[1]7'!U69,"")))))))</f>
        <v/>
      </c>
      <c r="BJ32" s="415" t="str">
        <f>IF($A$2=1,'[1]1'!V69,IF($A$2=2,'[1]2'!V69,IF($A$2=3,'[1]3'!V69,IF($A$2=4,'[1]4'!V69,IF($A$2=5,'[1]5'!V69,IF($A$2=6,'[1]6'!V69,IF($A$2=7,'[1]7'!V69,"")))))))</f>
        <v/>
      </c>
      <c r="BK32" s="417" t="str">
        <f>IF($A$2=1,'[1]1'!W69,IF($A$2=2,'[1]2'!W69,IF($A$2=3,'[1]3'!W69,IF($A$2=4,'[1]4'!W69,IF($A$2=5,'[1]5'!W69,IF($A$2=6,'[1]6'!W69,IF($A$2=7,'[1]7'!W69,"")))))))</f>
        <v/>
      </c>
      <c r="BL32" s="417" t="str">
        <f>IF($A$2=1,'[1]1'!X69,IF($A$2=2,'[1]2'!X69,IF($A$2=3,'[1]3'!X69,IF($A$2=4,'[1]4'!X69,IF($A$2=5,'[1]5'!X69,IF($A$2=6,'[1]6'!X69,IF($A$2=7,'[1]7'!X69,"")))))))</f>
        <v/>
      </c>
      <c r="BM32" s="417" t="str">
        <f>IF($A$2=1,'[1]1'!Y69,IF($A$2=2,'[1]2'!Y69,IF($A$2=3,'[1]3'!Y69,IF($A$2=4,'[1]4'!Y69,IF($A$2=5,'[1]5'!Y69,IF($A$2=6,'[1]6'!Y69,IF($A$2=7,'[1]7'!Y69,"")))))))</f>
        <v/>
      </c>
      <c r="BN32" s="417" t="str">
        <f>IF($A$2=1,'[1]1'!Z69,IF($A$2=2,'[1]2'!Z69,IF($A$2=3,'[1]3'!Z69,IF($A$2=4,'[1]4'!Z69,IF($A$2=5,'[1]5'!Z69,IF($A$2=6,'[1]6'!Z69,IF($A$2=7,'[1]7'!Z69,"")))))))</f>
        <v/>
      </c>
      <c r="BO32" s="417" t="str">
        <f>IF($A$2=1,'[1]1'!AA69,IF($A$2=2,'[1]2'!AA69,IF($A$2=3,'[1]3'!AA69,IF($A$2=4,'[1]4'!AA69,IF($A$2=5,'[1]5'!AA69,IF($A$2=6,'[1]6'!AA69,IF($A$2=7,'[1]7'!AA69,"")))))))</f>
        <v/>
      </c>
      <c r="BP32" s="417" t="str">
        <f>IF($A$2=1,'[1]1'!AB69,IF($A$2=2,'[1]2'!AB69,IF($A$2=3,'[1]3'!AB69,IF($A$2=4,'[1]4'!AB69,IF($A$2=5,'[1]5'!AB69,IF($A$2=6,'[1]6'!AB69,IF($A$2=7,'[1]7'!AB69,"")))))))</f>
        <v/>
      </c>
      <c r="BQ32" s="417" t="str">
        <f>IF($A$2=1,'[1]1'!AC69,IF($A$2=2,'[1]2'!AC69,IF($A$2=3,'[1]3'!AC69,IF($A$2=4,'[1]4'!AC69,IF($A$2=5,'[1]5'!AC69,IF($A$2=6,'[1]6'!AC69,IF($A$2=7,'[1]7'!AC69,"")))))))</f>
        <v/>
      </c>
      <c r="BR32" s="417" t="str">
        <f>IF($A$2=1,'[1]1'!AD69,IF($A$2=2,'[1]2'!AD69,IF($A$2=3,'[1]3'!AD69,IF($A$2=4,'[1]4'!AD69,IF($A$2=5,'[1]5'!AD69,IF($A$2=6,'[1]6'!AD69,IF($A$2=7,'[1]7'!AD69,"")))))))</f>
        <v/>
      </c>
      <c r="BS32" s="417" t="str">
        <f>IF($A$2=1,'[1]1'!AE69,IF($A$2=2,'[1]2'!AE69,IF($A$2=3,'[1]3'!AE69,IF($A$2=4,'[1]4'!AE69,IF($A$2=5,'[1]5'!AE69,IF($A$2=6,'[1]6'!AE69,IF($A$2=7,'[1]7'!AE69,"")))))))</f>
        <v/>
      </c>
      <c r="BT32" s="417" t="str">
        <f>IF($A$2=1,'[1]1'!AF69,IF($A$2=2,'[1]2'!AF69,IF($A$2=3,'[1]3'!AF69,IF($A$2=4,'[1]4'!AF69,IF($A$2=5,'[1]5'!AF69,IF($A$2=6,'[1]6'!AF69,IF($A$2=7,'[1]7'!AF69,"")))))))</f>
        <v/>
      </c>
      <c r="BU32" s="417" t="str">
        <f>IF($A$2=1,'[1]1'!AG69,IF($A$2=2,'[1]2'!AG69,IF($A$2=3,'[1]3'!AG69,IF($A$2=4,'[1]4'!AG69,IF($A$2=5,'[1]5'!AG69,IF($A$2=6,'[1]6'!AG69,IF($A$2=7,'[1]7'!AG69,"")))))))</f>
        <v/>
      </c>
      <c r="BV32" s="417" t="str">
        <f>IF($A$2=1,'[1]1'!AH69,IF($A$2=2,'[1]2'!AH69,IF($A$2=3,'[1]3'!AH69,IF($A$2=4,'[1]4'!AH69,IF($A$2=5,'[1]5'!AH69,IF($A$2=6,'[1]6'!AH69,IF($A$2=7,'[1]7'!AH69,"")))))))</f>
        <v/>
      </c>
      <c r="BW32" s="417" t="str">
        <f>IF($A$2=1,'[1]1'!AI69,IF($A$2=2,'[1]2'!AI69,IF($A$2=3,'[1]3'!AI69,IF($A$2=4,'[1]4'!AI69,IF($A$2=5,'[1]5'!AI69,IF($A$2=6,'[1]6'!AI69,IF($A$2=7,'[1]7'!AI69,"")))))))</f>
        <v/>
      </c>
      <c r="BX32" s="417" t="str">
        <f>IF($A$2=1,'[1]1'!AJ69,IF($A$2=2,'[1]2'!AJ69,IF($A$2=3,'[1]3'!AJ69,IF($A$2=4,'[1]4'!AJ69,IF($A$2=5,'[1]5'!AJ69,IF($A$2=6,'[1]6'!AJ69,IF($A$2=7,'[1]7'!AJ69,"")))))))</f>
        <v/>
      </c>
      <c r="BY32" s="417" t="str">
        <f>IF($A$2=1,'[1]1'!AK69,IF($A$2=2,'[1]2'!AK69,IF($A$2=3,'[1]3'!AK69,IF($A$2=4,'[1]4'!AK69,IF($A$2=5,'[1]5'!AK69,IF($A$2=6,'[1]6'!AK69,IF($A$2=7,'[1]7'!AK69,"")))))))</f>
        <v/>
      </c>
      <c r="BZ32" s="417" t="str">
        <f>IF($A$2=1,'[1]1'!AL69,IF($A$2=2,'[1]2'!AL69,IF($A$2=3,'[1]3'!AL69,IF($A$2=4,'[1]4'!AL69,IF($A$2=5,'[1]5'!AL69,IF($A$2=6,'[1]6'!AL69,IF($A$2=7,'[1]7'!AL69,"")))))))</f>
        <v/>
      </c>
      <c r="CA32" s="417" t="str">
        <f>IF($A$2=1,'[1]1'!AM69,IF($A$2=2,'[1]2'!AM69,IF($A$2=3,'[1]3'!AM69,IF($A$2=4,'[1]4'!AM69,IF($A$2=5,'[1]5'!AM69,IF($A$2=6,'[1]6'!AM69,IF($A$2=7,'[1]7'!AM69,"")))))))</f>
        <v/>
      </c>
    </row>
    <row r="33" spans="1:79" s="419" customFormat="1" ht="15.75" x14ac:dyDescent="0.25">
      <c r="A33" s="297"/>
      <c r="B33" s="414">
        <v>3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 t="s">
        <v>66</v>
      </c>
      <c r="AN33" s="356"/>
      <c r="AO33" s="303"/>
      <c r="AP33" s="414">
        <v>3</v>
      </c>
      <c r="AQ33" s="415" t="str">
        <f>IF($A$2=1,'[1]1'!C70,IF($A$2=2,'[1]2'!C70,IF($A$2=3,'[1]3'!C70,IF($A$2=4,'[1]4'!C70,IF($A$2=5,'[1]5'!C70,IF($A$2=6,'[1]6'!C70,IF($A$2=7,'[1]7'!C70,"")))))))</f>
        <v/>
      </c>
      <c r="AR33" s="415" t="str">
        <f>IF($A$2=1,'[1]1'!D70,IF($A$2=2,'[1]2'!D70,IF($A$2=3,'[1]3'!D70,IF($A$2=4,'[1]4'!D70,IF($A$2=5,'[1]5'!D70,IF($A$2=6,'[1]6'!D70,IF($A$2=7,'[1]7'!D70,"")))))))</f>
        <v/>
      </c>
      <c r="AS33" s="415" t="str">
        <f>IF($A$2=1,'[1]1'!E70,IF($A$2=2,'[1]2'!E70,IF($A$2=3,'[1]3'!E70,IF($A$2=4,'[1]4'!E70,IF($A$2=5,'[1]5'!E70,IF($A$2=6,'[1]6'!E70,IF($A$2=7,'[1]7'!E70,"")))))))</f>
        <v/>
      </c>
      <c r="AT33" s="415" t="str">
        <f>IF($A$2=1,'[1]1'!F70,IF($A$2=2,'[1]2'!F70,IF($A$2=3,'[1]3'!F70,IF($A$2=4,'[1]4'!F70,IF($A$2=5,'[1]5'!F70,IF($A$2=6,'[1]6'!F70,IF($A$2=7,'[1]7'!F70,"")))))))</f>
        <v/>
      </c>
      <c r="AU33" s="415" t="str">
        <f>IF($A$2=1,'[1]1'!G70,IF($A$2=2,'[1]2'!G70,IF($A$2=3,'[1]3'!G70,IF($A$2=4,'[1]4'!G70,IF($A$2=5,'[1]5'!G70,IF($A$2=6,'[1]6'!G70,IF($A$2=7,'[1]7'!G70,"")))))))</f>
        <v/>
      </c>
      <c r="AV33" s="415" t="str">
        <f>IF($A$2=1,'[1]1'!H70,IF($A$2=2,'[1]2'!H70,IF($A$2=3,'[1]3'!H70,IF($A$2=4,'[1]4'!H70,IF($A$2=5,'[1]5'!H70,IF($A$2=6,'[1]6'!H70,IF($A$2=7,'[1]7'!H70,"")))))))</f>
        <v/>
      </c>
      <c r="AW33" s="415" t="str">
        <f>IF($A$2=1,'[1]1'!I70,IF($A$2=2,'[1]2'!I70,IF($A$2=3,'[1]3'!I70,IF($A$2=4,'[1]4'!I70,IF($A$2=5,'[1]5'!I70,IF($A$2=6,'[1]6'!I70,IF($A$2=7,'[1]7'!I70,"")))))))</f>
        <v/>
      </c>
      <c r="AX33" s="415" t="str">
        <f>IF($A$2=1,'[1]1'!J70,IF($A$2=2,'[1]2'!J70,IF($A$2=3,'[1]3'!J70,IF($A$2=4,'[1]4'!J70,IF($A$2=5,'[1]5'!J70,IF($A$2=6,'[1]6'!J70,IF($A$2=7,'[1]7'!J70,"")))))))</f>
        <v/>
      </c>
      <c r="AY33" s="417" t="str">
        <f>IF($A$2=1,'[1]1'!K70,IF($A$2=2,'[1]2'!K70,IF($A$2=3,'[1]3'!K70,IF($A$2=4,'[1]4'!K70,IF($A$2=5,'[1]5'!K70,IF($A$2=6,'[1]6'!K70,IF($A$2=7,'[1]7'!K70,"")))))))</f>
        <v/>
      </c>
      <c r="AZ33" s="417" t="str">
        <f>IF($A$2=1,'[1]1'!L70,IF($A$2=2,'[1]2'!L70,IF($A$2=3,'[1]3'!L70,IF($A$2=4,'[1]4'!L70,IF($A$2=5,'[1]5'!L70,IF($A$2=6,'[1]6'!L70,IF($A$2=7,'[1]7'!L70,"")))))))</f>
        <v/>
      </c>
      <c r="BA33" s="417" t="str">
        <f>IF($A$2=1,'[1]1'!M70,IF($A$2=2,'[1]2'!M70,IF($A$2=3,'[1]3'!M70,IF($A$2=4,'[1]4'!M70,IF($A$2=5,'[1]5'!M70,IF($A$2=6,'[1]6'!M70,IF($A$2=7,'[1]7'!M70,"")))))))</f>
        <v/>
      </c>
      <c r="BB33" s="418" t="str">
        <f>IF($A$2=1,'[1]1'!N70,IF($A$2=2,'[1]2'!N70,IF($A$2=3,'[1]3'!N70,IF($A$2=4,'[1]4'!N70,IF($A$2=5,'[1]5'!N70,IF($A$2=6,'[1]6'!N70,IF($A$2=7,'[1]7'!N70,"")))))))</f>
        <v/>
      </c>
      <c r="BC33" s="415" t="str">
        <f>IF($A$2=1,'[1]1'!O70,IF($A$2=2,'[1]2'!O70,IF($A$2=3,'[1]3'!O70,IF($A$2=4,'[1]4'!O70,IF($A$2=5,'[1]5'!O70,IF($A$2=6,'[1]6'!O70,IF($A$2=7,'[1]7'!O70,"")))))))</f>
        <v/>
      </c>
      <c r="BD33" s="415" t="str">
        <f>IF($A$2=1,'[1]1'!P70,IF($A$2=2,'[1]2'!P70,IF($A$2=3,'[1]3'!P70,IF($A$2=4,'[1]4'!P70,IF($A$2=5,'[1]5'!P70,IF($A$2=6,'[1]6'!P70,IF($A$2=7,'[1]7'!P70,"")))))))</f>
        <v/>
      </c>
      <c r="BE33" s="415" t="str">
        <f>IF($A$2=1,'[1]1'!Q70,IF($A$2=2,'[1]2'!Q70,IF($A$2=3,'[1]3'!Q70,IF($A$2=4,'[1]4'!Q70,IF($A$2=5,'[1]5'!Q70,IF($A$2=6,'[1]6'!Q70,IF($A$2=7,'[1]7'!Q70,"")))))))</f>
        <v/>
      </c>
      <c r="BF33" s="415" t="str">
        <f>IF($A$2=1,'[1]1'!R70,IF($A$2=2,'[1]2'!R70,IF($A$2=3,'[1]3'!R70,IF($A$2=4,'[1]4'!R70,IF($A$2=5,'[1]5'!R70,IF($A$2=6,'[1]6'!R70,IF($A$2=7,'[1]7'!R70,"")))))))</f>
        <v/>
      </c>
      <c r="BG33" s="415" t="str">
        <f>IF($A$2=1,'[1]1'!S70,IF($A$2=2,'[1]2'!S70,IF($A$2=3,'[1]3'!S70,IF($A$2=4,'[1]4'!S70,IF($A$2=5,'[1]5'!S70,IF($A$2=6,'[1]6'!S70,IF($A$2=7,'[1]7'!S70,"")))))))</f>
        <v/>
      </c>
      <c r="BH33" s="415" t="str">
        <f>IF($A$2=1,'[1]1'!T70,IF($A$2=2,'[1]2'!T70,IF($A$2=3,'[1]3'!T70,IF($A$2=4,'[1]4'!T70,IF($A$2=5,'[1]5'!T70,IF($A$2=6,'[1]6'!T70,IF($A$2=7,'[1]7'!T70,"")))))))</f>
        <v/>
      </c>
      <c r="BI33" s="415" t="str">
        <f>IF($A$2=1,'[1]1'!U70,IF($A$2=2,'[1]2'!U70,IF($A$2=3,'[1]3'!U70,IF($A$2=4,'[1]4'!U70,IF($A$2=5,'[1]5'!U70,IF($A$2=6,'[1]6'!U70,IF($A$2=7,'[1]7'!U70,"")))))))</f>
        <v/>
      </c>
      <c r="BJ33" s="415" t="str">
        <f>IF($A$2=1,'[1]1'!V70,IF($A$2=2,'[1]2'!V70,IF($A$2=3,'[1]3'!V70,IF($A$2=4,'[1]4'!V70,IF($A$2=5,'[1]5'!V70,IF($A$2=6,'[1]6'!V70,IF($A$2=7,'[1]7'!V70,"")))))))</f>
        <v/>
      </c>
      <c r="BK33" s="417" t="str">
        <f>IF($A$2=1,'[1]1'!W70,IF($A$2=2,'[1]2'!W70,IF($A$2=3,'[1]3'!W70,IF($A$2=4,'[1]4'!W70,IF($A$2=5,'[1]5'!W70,IF($A$2=6,'[1]6'!W70,IF($A$2=7,'[1]7'!W70,"")))))))</f>
        <v/>
      </c>
      <c r="BL33" s="417" t="str">
        <f>IF($A$2=1,'[1]1'!X70,IF($A$2=2,'[1]2'!X70,IF($A$2=3,'[1]3'!X70,IF($A$2=4,'[1]4'!X70,IF($A$2=5,'[1]5'!X70,IF($A$2=6,'[1]6'!X70,IF($A$2=7,'[1]7'!X70,"")))))))</f>
        <v/>
      </c>
      <c r="BM33" s="417" t="str">
        <f>IF($A$2=1,'[1]1'!Y70,IF($A$2=2,'[1]2'!Y70,IF($A$2=3,'[1]3'!Y70,IF($A$2=4,'[1]4'!Y70,IF($A$2=5,'[1]5'!Y70,IF($A$2=6,'[1]6'!Y70,IF($A$2=7,'[1]7'!Y70,"")))))))</f>
        <v/>
      </c>
      <c r="BN33" s="417" t="str">
        <f>IF($A$2=1,'[1]1'!Z70,IF($A$2=2,'[1]2'!Z70,IF($A$2=3,'[1]3'!Z70,IF($A$2=4,'[1]4'!Z70,IF($A$2=5,'[1]5'!Z70,IF($A$2=6,'[1]6'!Z70,IF($A$2=7,'[1]7'!Z70,"")))))))</f>
        <v/>
      </c>
      <c r="BO33" s="417" t="str">
        <f>IF($A$2=1,'[1]1'!AA70,IF($A$2=2,'[1]2'!AA70,IF($A$2=3,'[1]3'!AA70,IF($A$2=4,'[1]4'!AA70,IF($A$2=5,'[1]5'!AA70,IF($A$2=6,'[1]6'!AA70,IF($A$2=7,'[1]7'!AA70,"")))))))</f>
        <v/>
      </c>
      <c r="BP33" s="417" t="str">
        <f>IF($A$2=1,'[1]1'!AB70,IF($A$2=2,'[1]2'!AB70,IF($A$2=3,'[1]3'!AB70,IF($A$2=4,'[1]4'!AB70,IF($A$2=5,'[1]5'!AB70,IF($A$2=6,'[1]6'!AB70,IF($A$2=7,'[1]7'!AB70,"")))))))</f>
        <v/>
      </c>
      <c r="BQ33" s="417" t="str">
        <f>IF($A$2=1,'[1]1'!AC70,IF($A$2=2,'[1]2'!AC70,IF($A$2=3,'[1]3'!AC70,IF($A$2=4,'[1]4'!AC70,IF($A$2=5,'[1]5'!AC70,IF($A$2=6,'[1]6'!AC70,IF($A$2=7,'[1]7'!AC70,"")))))))</f>
        <v/>
      </c>
      <c r="BR33" s="417" t="str">
        <f>IF($A$2=1,'[1]1'!AD70,IF($A$2=2,'[1]2'!AD70,IF($A$2=3,'[1]3'!AD70,IF($A$2=4,'[1]4'!AD70,IF($A$2=5,'[1]5'!AD70,IF($A$2=6,'[1]6'!AD70,IF($A$2=7,'[1]7'!AD70,"")))))))</f>
        <v/>
      </c>
      <c r="BS33" s="417" t="str">
        <f>IF($A$2=1,'[1]1'!AE70,IF($A$2=2,'[1]2'!AE70,IF($A$2=3,'[1]3'!AE70,IF($A$2=4,'[1]4'!AE70,IF($A$2=5,'[1]5'!AE70,IF($A$2=6,'[1]6'!AE70,IF($A$2=7,'[1]7'!AE70,"")))))))</f>
        <v/>
      </c>
      <c r="BT33" s="417" t="str">
        <f>IF($A$2=1,'[1]1'!AF70,IF($A$2=2,'[1]2'!AF70,IF($A$2=3,'[1]3'!AF70,IF($A$2=4,'[1]4'!AF70,IF($A$2=5,'[1]5'!AF70,IF($A$2=6,'[1]6'!AF70,IF($A$2=7,'[1]7'!AF70,"")))))))</f>
        <v/>
      </c>
      <c r="BU33" s="417" t="str">
        <f>IF($A$2=1,'[1]1'!AG70,IF($A$2=2,'[1]2'!AG70,IF($A$2=3,'[1]3'!AG70,IF($A$2=4,'[1]4'!AG70,IF($A$2=5,'[1]5'!AG70,IF($A$2=6,'[1]6'!AG70,IF($A$2=7,'[1]7'!AG70,"")))))))</f>
        <v/>
      </c>
      <c r="BV33" s="417" t="str">
        <f>IF($A$2=1,'[1]1'!AH70,IF($A$2=2,'[1]2'!AH70,IF($A$2=3,'[1]3'!AH70,IF($A$2=4,'[1]4'!AH70,IF($A$2=5,'[1]5'!AH70,IF($A$2=6,'[1]6'!AH70,IF($A$2=7,'[1]7'!AH70,"")))))))</f>
        <v/>
      </c>
      <c r="BW33" s="417" t="str">
        <f>IF($A$2=1,'[1]1'!AI70,IF($A$2=2,'[1]2'!AI70,IF($A$2=3,'[1]3'!AI70,IF($A$2=4,'[1]4'!AI70,IF($A$2=5,'[1]5'!AI70,IF($A$2=6,'[1]6'!AI70,IF($A$2=7,'[1]7'!AI70,"")))))))</f>
        <v/>
      </c>
      <c r="BX33" s="417" t="str">
        <f>IF($A$2=1,'[1]1'!AJ70,IF($A$2=2,'[1]2'!AJ70,IF($A$2=3,'[1]3'!AJ70,IF($A$2=4,'[1]4'!AJ70,IF($A$2=5,'[1]5'!AJ70,IF($A$2=6,'[1]6'!AJ70,IF($A$2=7,'[1]7'!AJ70,"")))))))</f>
        <v/>
      </c>
      <c r="BY33" s="417" t="str">
        <f>IF($A$2=1,'[1]1'!AK70,IF($A$2=2,'[1]2'!AK70,IF($A$2=3,'[1]3'!AK70,IF($A$2=4,'[1]4'!AK70,IF($A$2=5,'[1]5'!AK70,IF($A$2=6,'[1]6'!AK70,IF($A$2=7,'[1]7'!AK70,"")))))))</f>
        <v/>
      </c>
      <c r="BZ33" s="417" t="str">
        <f>IF($A$2=1,'[1]1'!AL70,IF($A$2=2,'[1]2'!AL70,IF($A$2=3,'[1]3'!AL70,IF($A$2=4,'[1]4'!AL70,IF($A$2=5,'[1]5'!AL70,IF($A$2=6,'[1]6'!AL70,IF($A$2=7,'[1]7'!AL70,"")))))))</f>
        <v/>
      </c>
      <c r="CA33" s="417" t="str">
        <f>IF($A$2=1,'[1]1'!AM70,IF($A$2=2,'[1]2'!AM70,IF($A$2=3,'[1]3'!AM70,IF($A$2=4,'[1]4'!AM70,IF($A$2=5,'[1]5'!AM70,IF($A$2=6,'[1]6'!AM70,IF($A$2=7,'[1]7'!AM70,"")))))))</f>
        <v/>
      </c>
    </row>
    <row r="34" spans="1:79" ht="16.149999999999999" customHeight="1" x14ac:dyDescent="0.25">
      <c r="A34" s="297"/>
      <c r="B34" s="298">
        <v>4</v>
      </c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 t="s">
        <v>66</v>
      </c>
      <c r="AN34" s="322" t="s">
        <v>241</v>
      </c>
      <c r="AO34" s="303"/>
      <c r="AP34" s="298">
        <v>4</v>
      </c>
      <c r="AQ34" s="292" t="str">
        <f>IF($A$2=1,'[1]1'!C71,IF($A$2=2,'[1]2'!C71,IF($A$2=3,'[1]3'!C71,IF($A$2=4,'[1]4'!C71,IF($A$2=5,'[1]5'!C71,IF($A$2=6,'[1]6'!C71,IF($A$2=7,'[1]7'!C71,"")))))))</f>
        <v/>
      </c>
      <c r="AR34" s="292" t="str">
        <f>IF($A$2=1,'[1]1'!D71,IF($A$2=2,'[1]2'!D71,IF($A$2=3,'[1]3'!D71,IF($A$2=4,'[1]4'!D71,IF($A$2=5,'[1]5'!D71,IF($A$2=6,'[1]6'!D71,IF($A$2=7,'[1]7'!D71,"")))))))</f>
        <v/>
      </c>
      <c r="AS34" s="292" t="str">
        <f>IF($A$2=1,'[1]1'!E71,IF($A$2=2,'[1]2'!E71,IF($A$2=3,'[1]3'!E71,IF($A$2=4,'[1]4'!E71,IF($A$2=5,'[1]5'!E71,IF($A$2=6,'[1]6'!E71,IF($A$2=7,'[1]7'!E71,"")))))))</f>
        <v/>
      </c>
      <c r="AT34" s="292" t="str">
        <f>IF($A$2=1,'[1]1'!F71,IF($A$2=2,'[1]2'!F71,IF($A$2=3,'[1]3'!F71,IF($A$2=4,'[1]4'!F71,IF($A$2=5,'[1]5'!F71,IF($A$2=6,'[1]6'!F71,IF($A$2=7,'[1]7'!F71,"")))))))</f>
        <v/>
      </c>
      <c r="AU34" s="292" t="str">
        <f>IF($A$2=1,'[1]1'!G71,IF($A$2=2,'[1]2'!G71,IF($A$2=3,'[1]3'!G71,IF($A$2=4,'[1]4'!G71,IF($A$2=5,'[1]5'!G71,IF($A$2=6,'[1]6'!G71,IF($A$2=7,'[1]7'!G71,"")))))))</f>
        <v/>
      </c>
      <c r="AV34" s="292" t="str">
        <f>IF($A$2=1,'[1]1'!H71,IF($A$2=2,'[1]2'!H71,IF($A$2=3,'[1]3'!H71,IF($A$2=4,'[1]4'!H71,IF($A$2=5,'[1]5'!H71,IF($A$2=6,'[1]6'!H71,IF($A$2=7,'[1]7'!H71,"")))))))</f>
        <v/>
      </c>
      <c r="AW34" s="292" t="str">
        <f>IF($A$2=1,'[1]1'!I71,IF($A$2=2,'[1]2'!I71,IF($A$2=3,'[1]3'!I71,IF($A$2=4,'[1]4'!I71,IF($A$2=5,'[1]5'!I71,IF($A$2=6,'[1]6'!I71,IF($A$2=7,'[1]7'!I71,"")))))))</f>
        <v/>
      </c>
      <c r="AX34" s="292" t="str">
        <f>IF($A$2=1,'[1]1'!J71,IF($A$2=2,'[1]2'!J71,IF($A$2=3,'[1]3'!J71,IF($A$2=4,'[1]4'!J71,IF($A$2=5,'[1]5'!J71,IF($A$2=6,'[1]6'!J71,IF($A$2=7,'[1]7'!J71,"")))))))</f>
        <v/>
      </c>
      <c r="AY34" s="408" t="str">
        <f>IF($A$2=1,'[1]1'!K71,IF($A$2=2,'[1]2'!K71,IF($A$2=3,'[1]3'!K71,IF($A$2=4,'[1]4'!K71,IF($A$2=5,'[1]5'!K71,IF($A$2=6,'[1]6'!K71,IF($A$2=7,'[1]7'!K71,"")))))))</f>
        <v/>
      </c>
      <c r="AZ34" s="408" t="str">
        <f>IF($A$2=1,'[1]1'!L71,IF($A$2=2,'[1]2'!L71,IF($A$2=3,'[1]3'!L71,IF($A$2=4,'[1]4'!L71,IF($A$2=5,'[1]5'!L71,IF($A$2=6,'[1]6'!L71,IF($A$2=7,'[1]7'!L71,"")))))))</f>
        <v/>
      </c>
      <c r="BA34" s="408" t="str">
        <f>IF($A$2=1,'[1]1'!M71,IF($A$2=2,'[1]2'!M71,IF($A$2=3,'[1]3'!M71,IF($A$2=4,'[1]4'!M71,IF($A$2=5,'[1]5'!M71,IF($A$2=6,'[1]6'!M71,IF($A$2=7,'[1]7'!M71,"")))))))</f>
        <v/>
      </c>
      <c r="BB34" s="409" t="str">
        <f>IF($A$2=1,'[1]1'!N71,IF($A$2=2,'[1]2'!N71,IF($A$2=3,'[1]3'!N71,IF($A$2=4,'[1]4'!N71,IF($A$2=5,'[1]5'!N71,IF($A$2=6,'[1]6'!N71,IF($A$2=7,'[1]7'!N71,"")))))))</f>
        <v/>
      </c>
      <c r="BC34" s="292" t="str">
        <f>IF($A$2=1,'[1]1'!O71,IF($A$2=2,'[1]2'!O71,IF($A$2=3,'[1]3'!O71,IF($A$2=4,'[1]4'!O71,IF($A$2=5,'[1]5'!O71,IF($A$2=6,'[1]6'!O71,IF($A$2=7,'[1]7'!O71,"")))))))</f>
        <v/>
      </c>
      <c r="BD34" s="292" t="str">
        <f>IF($A$2=1,'[1]1'!P71,IF($A$2=2,'[1]2'!P71,IF($A$2=3,'[1]3'!P71,IF($A$2=4,'[1]4'!P71,IF($A$2=5,'[1]5'!P71,IF($A$2=6,'[1]6'!P71,IF($A$2=7,'[1]7'!P71,"")))))))</f>
        <v/>
      </c>
      <c r="BE34" s="292" t="str">
        <f>IF($A$2=1,'[1]1'!Q71,IF($A$2=2,'[1]2'!Q71,IF($A$2=3,'[1]3'!Q71,IF($A$2=4,'[1]4'!Q71,IF($A$2=5,'[1]5'!Q71,IF($A$2=6,'[1]6'!Q71,IF($A$2=7,'[1]7'!Q71,"")))))))</f>
        <v/>
      </c>
      <c r="BF34" s="292" t="str">
        <f>IF($A$2=1,'[1]1'!R71,IF($A$2=2,'[1]2'!R71,IF($A$2=3,'[1]3'!R71,IF($A$2=4,'[1]4'!R71,IF($A$2=5,'[1]5'!R71,IF($A$2=6,'[1]6'!R71,IF($A$2=7,'[1]7'!R71,"")))))))</f>
        <v/>
      </c>
      <c r="BG34" s="292" t="str">
        <f>IF($A$2=1,'[1]1'!S71,IF($A$2=2,'[1]2'!S71,IF($A$2=3,'[1]3'!S71,IF($A$2=4,'[1]4'!S71,IF($A$2=5,'[1]5'!S71,IF($A$2=6,'[1]6'!S71,IF($A$2=7,'[1]7'!S71,"")))))))</f>
        <v/>
      </c>
      <c r="BH34" s="292" t="str">
        <f>IF($A$2=1,'[1]1'!T71,IF($A$2=2,'[1]2'!T71,IF($A$2=3,'[1]3'!T71,IF($A$2=4,'[1]4'!T71,IF($A$2=5,'[1]5'!T71,IF($A$2=6,'[1]6'!T71,IF($A$2=7,'[1]7'!T71,"")))))))</f>
        <v/>
      </c>
      <c r="BI34" s="292" t="str">
        <f>IF($A$2=1,'[1]1'!U71,IF($A$2=2,'[1]2'!U71,IF($A$2=3,'[1]3'!U71,IF($A$2=4,'[1]4'!U71,IF($A$2=5,'[1]5'!U71,IF($A$2=6,'[1]6'!U71,IF($A$2=7,'[1]7'!U71,"")))))))</f>
        <v/>
      </c>
      <c r="BJ34" s="292" t="str">
        <f>IF($A$2=1,'[1]1'!V71,IF($A$2=2,'[1]2'!V71,IF($A$2=3,'[1]3'!V71,IF($A$2=4,'[1]4'!V71,IF($A$2=5,'[1]5'!V71,IF($A$2=6,'[1]6'!V71,IF($A$2=7,'[1]7'!V71,"")))))))</f>
        <v/>
      </c>
      <c r="BK34" s="408" t="str">
        <f>IF($A$2=1,'[1]1'!W71,IF($A$2=2,'[1]2'!W71,IF($A$2=3,'[1]3'!W71,IF($A$2=4,'[1]4'!W71,IF($A$2=5,'[1]5'!W71,IF($A$2=6,'[1]6'!W71,IF($A$2=7,'[1]7'!W71,"")))))))</f>
        <v/>
      </c>
      <c r="BL34" s="408" t="str">
        <f>IF($A$2=1,'[1]1'!X71,IF($A$2=2,'[1]2'!X71,IF($A$2=3,'[1]3'!X71,IF($A$2=4,'[1]4'!X71,IF($A$2=5,'[1]5'!X71,IF($A$2=6,'[1]6'!X71,IF($A$2=7,'[1]7'!X71,"")))))))</f>
        <v/>
      </c>
      <c r="BM34" s="408" t="str">
        <f>IF($A$2=1,'[1]1'!Y71,IF($A$2=2,'[1]2'!Y71,IF($A$2=3,'[1]3'!Y71,IF($A$2=4,'[1]4'!Y71,IF($A$2=5,'[1]5'!Y71,IF($A$2=6,'[1]6'!Y71,IF($A$2=7,'[1]7'!Y71,"")))))))</f>
        <v/>
      </c>
      <c r="BN34" s="408" t="str">
        <f>IF($A$2=1,'[1]1'!Z71,IF($A$2=2,'[1]2'!Z71,IF($A$2=3,'[1]3'!Z71,IF($A$2=4,'[1]4'!Z71,IF($A$2=5,'[1]5'!Z71,IF($A$2=6,'[1]6'!Z71,IF($A$2=7,'[1]7'!Z71,"")))))))</f>
        <v/>
      </c>
      <c r="BO34" s="408" t="str">
        <f>IF($A$2=1,'[1]1'!AA71,IF($A$2=2,'[1]2'!AA71,IF($A$2=3,'[1]3'!AA71,IF($A$2=4,'[1]4'!AA71,IF($A$2=5,'[1]5'!AA71,IF($A$2=6,'[1]6'!AA71,IF($A$2=7,'[1]7'!AA71,"")))))))</f>
        <v/>
      </c>
      <c r="BP34" s="408" t="str">
        <f>IF($A$2=1,'[1]1'!AB71,IF($A$2=2,'[1]2'!AB71,IF($A$2=3,'[1]3'!AB71,IF($A$2=4,'[1]4'!AB71,IF($A$2=5,'[1]5'!AB71,IF($A$2=6,'[1]6'!AB71,IF($A$2=7,'[1]7'!AB71,"")))))))</f>
        <v/>
      </c>
      <c r="BQ34" s="408" t="str">
        <f>IF($A$2=1,'[1]1'!AC71,IF($A$2=2,'[1]2'!AC71,IF($A$2=3,'[1]3'!AC71,IF($A$2=4,'[1]4'!AC71,IF($A$2=5,'[1]5'!AC71,IF($A$2=6,'[1]6'!AC71,IF($A$2=7,'[1]7'!AC71,"")))))))</f>
        <v/>
      </c>
      <c r="BR34" s="408" t="str">
        <f>IF($A$2=1,'[1]1'!AD71,IF($A$2=2,'[1]2'!AD71,IF($A$2=3,'[1]3'!AD71,IF($A$2=4,'[1]4'!AD71,IF($A$2=5,'[1]5'!AD71,IF($A$2=6,'[1]6'!AD71,IF($A$2=7,'[1]7'!AD71,"")))))))</f>
        <v/>
      </c>
      <c r="BS34" s="408" t="str">
        <f>IF($A$2=1,'[1]1'!AE71,IF($A$2=2,'[1]2'!AE71,IF($A$2=3,'[1]3'!AE71,IF($A$2=4,'[1]4'!AE71,IF($A$2=5,'[1]5'!AE71,IF($A$2=6,'[1]6'!AE71,IF($A$2=7,'[1]7'!AE71,"")))))))</f>
        <v/>
      </c>
      <c r="BT34" s="408" t="str">
        <f>IF($A$2=1,'[1]1'!AF71,IF($A$2=2,'[1]2'!AF71,IF($A$2=3,'[1]3'!AF71,IF($A$2=4,'[1]4'!AF71,IF($A$2=5,'[1]5'!AF71,IF($A$2=6,'[1]6'!AF71,IF($A$2=7,'[1]7'!AF71,"")))))))</f>
        <v/>
      </c>
      <c r="BU34" s="408" t="str">
        <f>IF($A$2=1,'[1]1'!AG71,IF($A$2=2,'[1]2'!AG71,IF($A$2=3,'[1]3'!AG71,IF($A$2=4,'[1]4'!AG71,IF($A$2=5,'[1]5'!AG71,IF($A$2=6,'[1]6'!AG71,IF($A$2=7,'[1]7'!AG71,"")))))))</f>
        <v/>
      </c>
      <c r="BV34" s="408" t="str">
        <f>IF($A$2=1,'[1]1'!AH71,IF($A$2=2,'[1]2'!AH71,IF($A$2=3,'[1]3'!AH71,IF($A$2=4,'[1]4'!AH71,IF($A$2=5,'[1]5'!AH71,IF($A$2=6,'[1]6'!AH71,IF($A$2=7,'[1]7'!AH71,"")))))))</f>
        <v/>
      </c>
      <c r="BW34" s="408" t="str">
        <f>IF($A$2=1,'[1]1'!AI71,IF($A$2=2,'[1]2'!AI71,IF($A$2=3,'[1]3'!AI71,IF($A$2=4,'[1]4'!AI71,IF($A$2=5,'[1]5'!AI71,IF($A$2=6,'[1]6'!AI71,IF($A$2=7,'[1]7'!AI71,"")))))))</f>
        <v/>
      </c>
      <c r="BX34" s="408" t="str">
        <f>IF($A$2=1,'[1]1'!AJ71,IF($A$2=2,'[1]2'!AJ71,IF($A$2=3,'[1]3'!AJ71,IF($A$2=4,'[1]4'!AJ71,IF($A$2=5,'[1]5'!AJ71,IF($A$2=6,'[1]6'!AJ71,IF($A$2=7,'[1]7'!AJ71,"")))))))</f>
        <v/>
      </c>
      <c r="BY34" s="408" t="str">
        <f>IF($A$2=1,'[1]1'!AK71,IF($A$2=2,'[1]2'!AK71,IF($A$2=3,'[1]3'!AK71,IF($A$2=4,'[1]4'!AK71,IF($A$2=5,'[1]5'!AK71,IF($A$2=6,'[1]6'!AK71,IF($A$2=7,'[1]7'!AK71,"")))))))</f>
        <v/>
      </c>
      <c r="BZ34" s="408" t="str">
        <f>IF($A$2=1,'[1]1'!AL71,IF($A$2=2,'[1]2'!AL71,IF($A$2=3,'[1]3'!AL71,IF($A$2=4,'[1]4'!AL71,IF($A$2=5,'[1]5'!AL71,IF($A$2=6,'[1]6'!AL71,IF($A$2=7,'[1]7'!AL71,"")))))))</f>
        <v/>
      </c>
      <c r="CA34" s="408" t="str">
        <f>IF($A$2=1,'[1]1'!AM71,IF($A$2=2,'[1]2'!AM71,IF($A$2=3,'[1]3'!AM71,IF($A$2=4,'[1]4'!AM71,IF($A$2=5,'[1]5'!AM71,IF($A$2=6,'[1]6'!AM71,IF($A$2=7,'[1]7'!AM71,"")))))))</f>
        <v/>
      </c>
    </row>
    <row r="35" spans="1:79" ht="16.5" thickBot="1" x14ac:dyDescent="0.3">
      <c r="A35" s="401"/>
      <c r="B35" s="402">
        <v>5</v>
      </c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3"/>
      <c r="AL35" s="403"/>
      <c r="AM35" s="403" t="s">
        <v>66</v>
      </c>
      <c r="AN35" s="294"/>
      <c r="AO35" s="420"/>
      <c r="AP35" s="324">
        <v>5</v>
      </c>
      <c r="AQ35" s="421" t="str">
        <f>IF($A$2=1,'[1]1'!C72,IF($A$2=2,'[1]2'!C72,IF($A$2=3,'[1]3'!C72,IF($A$2=4,'[1]4'!C72,IF($A$2=5,'[1]5'!C72,IF($A$2=6,'[1]6'!C72,IF($A$2=7,'[1]7'!C72,"")))))))</f>
        <v/>
      </c>
      <c r="AR35" s="421" t="str">
        <f>IF($A$2=1,'[1]1'!D72,IF($A$2=2,'[1]2'!D72,IF($A$2=3,'[1]3'!D72,IF($A$2=4,'[1]4'!D72,IF($A$2=5,'[1]5'!D72,IF($A$2=6,'[1]6'!D72,IF($A$2=7,'[1]7'!D72,"")))))))</f>
        <v/>
      </c>
      <c r="AS35" s="422" t="str">
        <f>IF($A$2=1,'[1]1'!E72,IF($A$2=2,'[1]2'!E72,IF($A$2=3,'[1]3'!E72,IF($A$2=4,'[1]4'!E72,IF($A$2=5,'[1]5'!E72,IF($A$2=6,'[1]6'!E72,IF($A$2=7,'[1]7'!E72,"")))))))</f>
        <v/>
      </c>
      <c r="AT35" s="421" t="str">
        <f>IF($A$2=1,'[1]1'!F72,IF($A$2=2,'[1]2'!F72,IF($A$2=3,'[1]3'!F72,IF($A$2=4,'[1]4'!F72,IF($A$2=5,'[1]5'!F72,IF($A$2=6,'[1]6'!F72,IF($A$2=7,'[1]7'!F72,"")))))))</f>
        <v/>
      </c>
      <c r="AU35" s="421" t="str">
        <f>IF($A$2=1,'[1]1'!G72,IF($A$2=2,'[1]2'!G72,IF($A$2=3,'[1]3'!G72,IF($A$2=4,'[1]4'!G72,IF($A$2=5,'[1]5'!G72,IF($A$2=6,'[1]6'!G72,IF($A$2=7,'[1]7'!G72,"")))))))</f>
        <v/>
      </c>
      <c r="AV35" s="421" t="str">
        <f>IF($A$2=1,'[1]1'!H72,IF($A$2=2,'[1]2'!H72,IF($A$2=3,'[1]3'!H72,IF($A$2=4,'[1]4'!H72,IF($A$2=5,'[1]5'!H72,IF($A$2=6,'[1]6'!H72,IF($A$2=7,'[1]7'!H72,"")))))))</f>
        <v/>
      </c>
      <c r="AW35" s="421" t="str">
        <f>IF($A$2=1,'[1]1'!I72,IF($A$2=2,'[1]2'!I72,IF($A$2=3,'[1]3'!I72,IF($A$2=4,'[1]4'!I72,IF($A$2=5,'[1]5'!I72,IF($A$2=6,'[1]6'!I72,IF($A$2=7,'[1]7'!I72,"")))))))</f>
        <v/>
      </c>
      <c r="AX35" s="421" t="str">
        <f>IF($A$2=1,'[1]1'!J72,IF($A$2=2,'[1]2'!J72,IF($A$2=3,'[1]3'!J72,IF($A$2=4,'[1]4'!J72,IF($A$2=5,'[1]5'!J72,IF($A$2=6,'[1]6'!J72,IF($A$2=7,'[1]7'!J72,"")))))))</f>
        <v/>
      </c>
      <c r="AY35" s="421" t="str">
        <f>IF($A$2=1,'[1]1'!K72,IF($A$2=2,'[1]2'!K72,IF($A$2=3,'[1]3'!K72,IF($A$2=4,'[1]4'!K72,IF($A$2=5,'[1]5'!K72,IF($A$2=6,'[1]6'!K72,IF($A$2=7,'[1]7'!K72,"")))))))</f>
        <v/>
      </c>
      <c r="AZ35" s="421" t="str">
        <f>IF($A$2=1,'[1]1'!L72,IF($A$2=2,'[1]2'!L72,IF($A$2=3,'[1]3'!L72,IF($A$2=4,'[1]4'!L72,IF($A$2=5,'[1]5'!L72,IF($A$2=6,'[1]6'!L72,IF($A$2=7,'[1]7'!L72,"")))))))</f>
        <v/>
      </c>
      <c r="BA35" s="421" t="str">
        <f>IF($A$2=1,'[1]1'!M72,IF($A$2=2,'[1]2'!M72,IF($A$2=3,'[1]3'!M72,IF($A$2=4,'[1]4'!M72,IF($A$2=5,'[1]5'!M72,IF($A$2=6,'[1]6'!M72,IF($A$2=7,'[1]7'!M72,"")))))))</f>
        <v/>
      </c>
      <c r="BB35" s="421" t="str">
        <f>IF($A$2=1,'[1]1'!N72,IF($A$2=2,'[1]2'!N72,IF($A$2=3,'[1]3'!N72,IF($A$2=4,'[1]4'!N72,IF($A$2=5,'[1]5'!N72,IF($A$2=6,'[1]6'!N72,IF($A$2=7,'[1]7'!N72,"")))))))</f>
        <v/>
      </c>
      <c r="BC35" s="325" t="str">
        <f>IF($A$2=1,'[1]1'!O72,IF($A$2=2,'[1]2'!O72,IF($A$2=3,'[1]3'!O72,IF($A$2=4,'[1]4'!O72,IF($A$2=5,'[1]5'!O72,IF($A$2=6,'[1]6'!O72,IF($A$2=7,'[1]7'!O72,"")))))))</f>
        <v/>
      </c>
      <c r="BD35" s="325" t="str">
        <f>IF($A$2=1,'[1]1'!P72,IF($A$2=2,'[1]2'!P72,IF($A$2=3,'[1]3'!P72,IF($A$2=4,'[1]4'!P72,IF($A$2=5,'[1]5'!P72,IF($A$2=6,'[1]6'!P72,IF($A$2=7,'[1]7'!P72,"")))))))</f>
        <v/>
      </c>
      <c r="BE35" s="325" t="str">
        <f>IF($A$2=1,'[1]1'!Q72,IF($A$2=2,'[1]2'!Q72,IF($A$2=3,'[1]3'!Q72,IF($A$2=4,'[1]4'!Q72,IF($A$2=5,'[1]5'!Q72,IF($A$2=6,'[1]6'!Q72,IF($A$2=7,'[1]7'!Q72,"")))))))</f>
        <v/>
      </c>
      <c r="BF35" s="325" t="str">
        <f>IF($A$2=1,'[1]1'!R72,IF($A$2=2,'[1]2'!R72,IF($A$2=3,'[1]3'!R72,IF($A$2=4,'[1]4'!R72,IF($A$2=5,'[1]5'!R72,IF($A$2=6,'[1]6'!R72,IF($A$2=7,'[1]7'!R72,"")))))))</f>
        <v/>
      </c>
      <c r="BG35" s="325" t="str">
        <f>IF($A$2=1,'[1]1'!S72,IF($A$2=2,'[1]2'!S72,IF($A$2=3,'[1]3'!S72,IF($A$2=4,'[1]4'!S72,IF($A$2=5,'[1]5'!S72,IF($A$2=6,'[1]6'!S72,IF($A$2=7,'[1]7'!S72,"")))))))</f>
        <v/>
      </c>
      <c r="BH35" s="325" t="str">
        <f>IF($A$2=1,'[1]1'!T72,IF($A$2=2,'[1]2'!T72,IF($A$2=3,'[1]3'!T72,IF($A$2=4,'[1]4'!T72,IF($A$2=5,'[1]5'!T72,IF($A$2=6,'[1]6'!T72,IF($A$2=7,'[1]7'!T72,"")))))))</f>
        <v/>
      </c>
      <c r="BI35" s="325" t="str">
        <f>IF($A$2=1,'[1]1'!U72,IF($A$2=2,'[1]2'!U72,IF($A$2=3,'[1]3'!U72,IF($A$2=4,'[1]4'!U72,IF($A$2=5,'[1]5'!U72,IF($A$2=6,'[1]6'!U72,IF($A$2=7,'[1]7'!U72,"")))))))</f>
        <v/>
      </c>
      <c r="BJ35" s="325" t="str">
        <f>IF($A$2=1,'[1]1'!V72,IF($A$2=2,'[1]2'!V72,IF($A$2=3,'[1]3'!V72,IF($A$2=4,'[1]4'!V72,IF($A$2=5,'[1]5'!V72,IF($A$2=6,'[1]6'!V72,IF($A$2=7,'[1]7'!V72,"")))))))</f>
        <v/>
      </c>
      <c r="BK35" s="423" t="str">
        <f>IF($A$2=1,'[1]1'!W72,IF($A$2=2,'[1]2'!W72,IF($A$2=3,'[1]3'!W72,IF($A$2=4,'[1]4'!W72,IF($A$2=5,'[1]5'!W72,IF($A$2=6,'[1]6'!W72,IF($A$2=7,'[1]7'!W72,"")))))))</f>
        <v/>
      </c>
      <c r="BL35" s="423" t="str">
        <f>IF($A$2=1,'[1]1'!X72,IF($A$2=2,'[1]2'!X72,IF($A$2=3,'[1]3'!X72,IF($A$2=4,'[1]4'!X72,IF($A$2=5,'[1]5'!X72,IF($A$2=6,'[1]6'!X72,IF($A$2=7,'[1]7'!X72,"")))))))</f>
        <v/>
      </c>
      <c r="BM35" s="423" t="str">
        <f>IF($A$2=1,'[1]1'!Y72,IF($A$2=2,'[1]2'!Y72,IF($A$2=3,'[1]3'!Y72,IF($A$2=4,'[1]4'!Y72,IF($A$2=5,'[1]5'!Y72,IF($A$2=6,'[1]6'!Y72,IF($A$2=7,'[1]7'!Y72,"")))))))</f>
        <v/>
      </c>
      <c r="BN35" s="423" t="str">
        <f>IF($A$2=1,'[1]1'!Z72,IF($A$2=2,'[1]2'!Z72,IF($A$2=3,'[1]3'!Z72,IF($A$2=4,'[1]4'!Z72,IF($A$2=5,'[1]5'!Z72,IF($A$2=6,'[1]6'!Z72,IF($A$2=7,'[1]7'!Z72,"")))))))</f>
        <v/>
      </c>
      <c r="BO35" s="423" t="str">
        <f>IF($A$2=1,'[1]1'!AA72,IF($A$2=2,'[1]2'!AA72,IF($A$2=3,'[1]3'!AA72,IF($A$2=4,'[1]4'!AA72,IF($A$2=5,'[1]5'!AA72,IF($A$2=6,'[1]6'!AA72,IF($A$2=7,'[1]7'!AA72,"")))))))</f>
        <v/>
      </c>
      <c r="BP35" s="423" t="str">
        <f>IF($A$2=1,'[1]1'!AB72,IF($A$2=2,'[1]2'!AB72,IF($A$2=3,'[1]3'!AB72,IF($A$2=4,'[1]4'!AB72,IF($A$2=5,'[1]5'!AB72,IF($A$2=6,'[1]6'!AB72,IF($A$2=7,'[1]7'!AB72,"")))))))</f>
        <v/>
      </c>
      <c r="BQ35" s="423" t="str">
        <f>IF($A$2=1,'[1]1'!AC72,IF($A$2=2,'[1]2'!AC72,IF($A$2=3,'[1]3'!AC72,IF($A$2=4,'[1]4'!AC72,IF($A$2=5,'[1]5'!AC72,IF($A$2=6,'[1]6'!AC72,IF($A$2=7,'[1]7'!AC72,"")))))))</f>
        <v/>
      </c>
      <c r="BR35" s="423" t="str">
        <f>IF($A$2=1,'[1]1'!AD72,IF($A$2=2,'[1]2'!AD72,IF($A$2=3,'[1]3'!AD72,IF($A$2=4,'[1]4'!AD72,IF($A$2=5,'[1]5'!AD72,IF($A$2=6,'[1]6'!AD72,IF($A$2=7,'[1]7'!AD72,"")))))))</f>
        <v/>
      </c>
      <c r="BS35" s="423" t="str">
        <f>IF($A$2=1,'[1]1'!AE72,IF($A$2=2,'[1]2'!AE72,IF($A$2=3,'[1]3'!AE72,IF($A$2=4,'[1]4'!AE72,IF($A$2=5,'[1]5'!AE72,IF($A$2=6,'[1]6'!AE72,IF($A$2=7,'[1]7'!AE72,"")))))))</f>
        <v/>
      </c>
      <c r="BT35" s="423" t="str">
        <f>IF($A$2=1,'[1]1'!AF72,IF($A$2=2,'[1]2'!AF72,IF($A$2=3,'[1]3'!AF72,IF($A$2=4,'[1]4'!AF72,IF($A$2=5,'[1]5'!AF72,IF($A$2=6,'[1]6'!AF72,IF($A$2=7,'[1]7'!AF72,"")))))))</f>
        <v/>
      </c>
      <c r="BU35" s="423" t="str">
        <f>IF($A$2=1,'[1]1'!AG72,IF($A$2=2,'[1]2'!AG72,IF($A$2=3,'[1]3'!AG72,IF($A$2=4,'[1]4'!AG72,IF($A$2=5,'[1]5'!AG72,IF($A$2=6,'[1]6'!AG72,IF($A$2=7,'[1]7'!AG72,"")))))))</f>
        <v/>
      </c>
      <c r="BV35" s="423" t="str">
        <f>IF($A$2=1,'[1]1'!AH72,IF($A$2=2,'[1]2'!AH72,IF($A$2=3,'[1]3'!AH72,IF($A$2=4,'[1]4'!AH72,IF($A$2=5,'[1]5'!AH72,IF($A$2=6,'[1]6'!AH72,IF($A$2=7,'[1]7'!AH72,"")))))))</f>
        <v/>
      </c>
      <c r="BW35" s="423" t="str">
        <f>IF($A$2=1,'[1]1'!AI72,IF($A$2=2,'[1]2'!AI72,IF($A$2=3,'[1]3'!AI72,IF($A$2=4,'[1]4'!AI72,IF($A$2=5,'[1]5'!AI72,IF($A$2=6,'[1]6'!AI72,IF($A$2=7,'[1]7'!AI72,"")))))))</f>
        <v/>
      </c>
      <c r="BX35" s="423" t="str">
        <f>IF($A$2=1,'[1]1'!AJ72,IF($A$2=2,'[1]2'!AJ72,IF($A$2=3,'[1]3'!AJ72,IF($A$2=4,'[1]4'!AJ72,IF($A$2=5,'[1]5'!AJ72,IF($A$2=6,'[1]6'!AJ72,IF($A$2=7,'[1]7'!AJ72,"")))))))</f>
        <v/>
      </c>
      <c r="BY35" s="423" t="str">
        <f>IF($A$2=1,'[1]1'!AK72,IF($A$2=2,'[1]2'!AK72,IF($A$2=3,'[1]3'!AK72,IF($A$2=4,'[1]4'!AK72,IF($A$2=5,'[1]5'!AK72,IF($A$2=6,'[1]6'!AK72,IF($A$2=7,'[1]7'!AK72,"")))))))</f>
        <v/>
      </c>
      <c r="BZ35" s="423" t="str">
        <f>IF($A$2=1,'[1]1'!AL72,IF($A$2=2,'[1]2'!AL72,IF($A$2=3,'[1]3'!AL72,IF($A$2=4,'[1]4'!AL72,IF($A$2=5,'[1]5'!AL72,IF($A$2=6,'[1]6'!AL72,IF($A$2=7,'[1]7'!AL72,"")))))))</f>
        <v/>
      </c>
      <c r="CA35" s="423" t="str">
        <f>IF($A$2=1,'[1]1'!AM72,IF($A$2=2,'[1]2'!AM72,IF($A$2=3,'[1]3'!AM72,IF($A$2=4,'[1]4'!AM72,IF($A$2=5,'[1]5'!AM72,IF($A$2=6,'[1]6'!AM72,IF($A$2=7,'[1]7'!AM72,"")))))))</f>
        <v/>
      </c>
    </row>
    <row r="36" spans="1:79" ht="16.5" thickTop="1" x14ac:dyDescent="0.25">
      <c r="A36" s="424"/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5"/>
      <c r="AP36" s="426"/>
      <c r="AQ36" s="427"/>
      <c r="AR36" s="427"/>
      <c r="AS36" s="428"/>
      <c r="AT36" s="427"/>
      <c r="AU36" s="427"/>
      <c r="AV36" s="427"/>
      <c r="AW36" s="427"/>
      <c r="AX36" s="427"/>
      <c r="AY36" s="427"/>
      <c r="AZ36" s="427"/>
      <c r="BA36" s="427"/>
      <c r="BB36" s="427"/>
      <c r="BC36" s="429"/>
      <c r="BD36" s="429"/>
      <c r="BE36" s="429"/>
      <c r="BF36" s="429"/>
      <c r="BG36" s="429"/>
      <c r="BH36" s="429"/>
      <c r="BI36" s="429"/>
      <c r="BJ36" s="429"/>
      <c r="BK36" s="430"/>
      <c r="BL36" s="430"/>
      <c r="BM36" s="430"/>
      <c r="BN36" s="430"/>
      <c r="BO36" s="430"/>
      <c r="BP36" s="430"/>
      <c r="BQ36" s="430"/>
      <c r="BR36" s="430"/>
      <c r="BS36" s="430"/>
      <c r="BT36" s="430"/>
      <c r="BU36" s="430"/>
      <c r="BV36" s="430"/>
      <c r="BW36" s="430"/>
      <c r="BX36" s="430"/>
      <c r="BY36" s="430"/>
      <c r="BZ36" s="430"/>
      <c r="CA36" s="430"/>
    </row>
  </sheetData>
  <mergeCells count="13">
    <mergeCell ref="A36:AN36"/>
    <mergeCell ref="A21:A25"/>
    <mergeCell ref="AO21:AO25"/>
    <mergeCell ref="A26:A30"/>
    <mergeCell ref="AO26:AO30"/>
    <mergeCell ref="A31:A35"/>
    <mergeCell ref="AO31:AO35"/>
    <mergeCell ref="A6:A10"/>
    <mergeCell ref="AO6:AO10"/>
    <mergeCell ref="A11:A15"/>
    <mergeCell ref="AO11:AO15"/>
    <mergeCell ref="A16:A20"/>
    <mergeCell ref="AO16:AO20"/>
  </mergeCells>
  <conditionalFormatting sqref="AJ10:AK35">
    <cfRule type="cellIs" dxfId="99" priority="7" stopIfTrue="1" operator="equal">
      <formula>$I$2</formula>
    </cfRule>
    <cfRule type="cellIs" dxfId="98" priority="8" stopIfTrue="1" operator="equal">
      <formula>$J$2</formula>
    </cfRule>
    <cfRule type="cellIs" dxfId="97" priority="9" stopIfTrue="1" operator="equal">
      <formula>BN10</formula>
    </cfRule>
  </conditionalFormatting>
  <conditionalFormatting sqref="AO6:AO10">
    <cfRule type="cellIs" dxfId="96" priority="4" stopIfTrue="1" operator="equal">
      <formula>$I$2</formula>
    </cfRule>
    <cfRule type="cellIs" dxfId="95" priority="5" stopIfTrue="1" operator="equal">
      <formula>$J$2</formula>
    </cfRule>
    <cfRule type="cellIs" dxfId="94" priority="6" stopIfTrue="1" operator="equal">
      <formula>#REF!</formula>
    </cfRule>
  </conditionalFormatting>
  <conditionalFormatting sqref="AH10:AI35 AH6:AH9">
    <cfRule type="cellIs" dxfId="93" priority="10" stopIfTrue="1" operator="equal">
      <formula>$I$2</formula>
    </cfRule>
    <cfRule type="cellIs" dxfId="92" priority="11" stopIfTrue="1" operator="equal">
      <formula>$J$2</formula>
    </cfRule>
    <cfRule type="cellIs" dxfId="91" priority="12" stopIfTrue="1" operator="equal">
      <formula>BN6</formula>
    </cfRule>
  </conditionalFormatting>
  <conditionalFormatting sqref="AF6:AG35">
    <cfRule type="cellIs" dxfId="90" priority="13" stopIfTrue="1" operator="equal">
      <formula>$I$2</formula>
    </cfRule>
    <cfRule type="cellIs" dxfId="89" priority="14" stopIfTrue="1" operator="equal">
      <formula>$J$2</formula>
    </cfRule>
    <cfRule type="cellIs" dxfId="88" priority="15" stopIfTrue="1" operator="equal">
      <formula>BN6</formula>
    </cfRule>
  </conditionalFormatting>
  <conditionalFormatting sqref="AD6:AE35">
    <cfRule type="cellIs" dxfId="87" priority="16" stopIfTrue="1" operator="equal">
      <formula>$I$2</formula>
    </cfRule>
    <cfRule type="cellIs" dxfId="86" priority="17" stopIfTrue="1" operator="equal">
      <formula>$J$2</formula>
    </cfRule>
    <cfRule type="cellIs" dxfId="85" priority="18" stopIfTrue="1" operator="equal">
      <formula>BN6</formula>
    </cfRule>
  </conditionalFormatting>
  <conditionalFormatting sqref="AB6:AC35">
    <cfRule type="cellIs" dxfId="84" priority="19" stopIfTrue="1" operator="equal">
      <formula>$I$2</formula>
    </cfRule>
    <cfRule type="cellIs" dxfId="83" priority="20" stopIfTrue="1" operator="equal">
      <formula>$J$2</formula>
    </cfRule>
    <cfRule type="cellIs" dxfId="82" priority="21" stopIfTrue="1" operator="equal">
      <formula>BN6</formula>
    </cfRule>
  </conditionalFormatting>
  <conditionalFormatting sqref="C6:AA35 AB34:AI34">
    <cfRule type="cellIs" dxfId="81" priority="22" stopIfTrue="1" operator="equal">
      <formula>$I$2</formula>
    </cfRule>
    <cfRule type="cellIs" dxfId="80" priority="23" stopIfTrue="1" operator="equal">
      <formula>$J$2</formula>
    </cfRule>
    <cfRule type="cellIs" dxfId="79" priority="24" stopIfTrue="1" operator="equal">
      <formula>AQ6</formula>
    </cfRule>
  </conditionalFormatting>
  <conditionalFormatting sqref="AL6:AL35">
    <cfRule type="cellIs" dxfId="78" priority="25" stopIfTrue="1" operator="equal">
      <formula>$I$2</formula>
    </cfRule>
    <cfRule type="cellIs" dxfId="77" priority="26" stopIfTrue="1" operator="equal">
      <formula>$J$2</formula>
    </cfRule>
    <cfRule type="cellIs" dxfId="76" priority="27" stopIfTrue="1" operator="equal">
      <formula>#REF!</formula>
    </cfRule>
  </conditionalFormatting>
  <conditionalFormatting sqref="AN6">
    <cfRule type="cellIs" dxfId="75" priority="28" stopIfTrue="1" operator="equal">
      <formula>$I$2</formula>
    </cfRule>
    <cfRule type="cellIs" dxfId="74" priority="29" stopIfTrue="1" operator="equal">
      <formula>$J$2</formula>
    </cfRule>
    <cfRule type="cellIs" dxfId="73" priority="30" stopIfTrue="1" operator="equal">
      <formula>#REF!</formula>
    </cfRule>
  </conditionalFormatting>
  <conditionalFormatting sqref="AN7">
    <cfRule type="cellIs" dxfId="72" priority="31" stopIfTrue="1" operator="equal">
      <formula>$I$2</formula>
    </cfRule>
    <cfRule type="cellIs" dxfId="71" priority="32" stopIfTrue="1" operator="equal">
      <formula>$J$2</formula>
    </cfRule>
    <cfRule type="cellIs" dxfId="70" priority="33" stopIfTrue="1" operator="equal">
      <formula>#REF!</formula>
    </cfRule>
  </conditionalFormatting>
  <conditionalFormatting sqref="AN8">
    <cfRule type="cellIs" dxfId="69" priority="34" stopIfTrue="1" operator="equal">
      <formula>$I$2</formula>
    </cfRule>
    <cfRule type="cellIs" dxfId="68" priority="35" stopIfTrue="1" operator="equal">
      <formula>$J$2</formula>
    </cfRule>
    <cfRule type="cellIs" dxfId="67" priority="36" stopIfTrue="1" operator="equal">
      <formula>#REF!</formula>
    </cfRule>
  </conditionalFormatting>
  <conditionalFormatting sqref="AN9">
    <cfRule type="cellIs" dxfId="66" priority="37" stopIfTrue="1" operator="equal">
      <formula>$I$2</formula>
    </cfRule>
    <cfRule type="cellIs" dxfId="65" priority="38" stopIfTrue="1" operator="equal">
      <formula>$J$2</formula>
    </cfRule>
    <cfRule type="cellIs" dxfId="64" priority="39" stopIfTrue="1" operator="equal">
      <formula>#REF!</formula>
    </cfRule>
  </conditionalFormatting>
  <conditionalFormatting sqref="AN10">
    <cfRule type="cellIs" dxfId="63" priority="40" stopIfTrue="1" operator="equal">
      <formula>$I$2</formula>
    </cfRule>
    <cfRule type="cellIs" dxfId="62" priority="41" stopIfTrue="1" operator="equal">
      <formula>$J$2</formula>
    </cfRule>
    <cfRule type="cellIs" dxfId="61" priority="42" stopIfTrue="1" operator="equal">
      <formula>#REF!</formula>
    </cfRule>
  </conditionalFormatting>
  <conditionalFormatting sqref="AM6:AM35">
    <cfRule type="cellIs" dxfId="60" priority="43" stopIfTrue="1" operator="equal">
      <formula>$I$2</formula>
    </cfRule>
    <cfRule type="cellIs" dxfId="59" priority="44" stopIfTrue="1" operator="equal">
      <formula>$J$2</formula>
    </cfRule>
    <cfRule type="cellIs" dxfId="58" priority="45" stopIfTrue="1" operator="equal">
      <formula>#REF!</formula>
    </cfRule>
  </conditionalFormatting>
  <conditionalFormatting sqref="C6:AL35">
    <cfRule type="cellIs" dxfId="57" priority="1" stopIfTrue="1" operator="equal">
      <formula>$I$2</formula>
    </cfRule>
    <cfRule type="cellIs" dxfId="56" priority="2" stopIfTrue="1" operator="equal">
      <formula>$J$2</formula>
    </cfRule>
    <cfRule type="cellIs" dxfId="55" priority="3" stopIfTrue="1" operator="equal">
      <formula>AQ6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Button1_Click">
                <anchor moveWithCells="1" sizeWithCells="1">
                  <from>
                    <xdr:col>12</xdr:col>
                    <xdr:colOff>28575</xdr:colOff>
                    <xdr:row>0</xdr:row>
                    <xdr:rowOff>390525</xdr:rowOff>
                  </from>
                  <to>
                    <xdr:col>13</xdr:col>
                    <xdr:colOff>28575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69"/>
  <sheetViews>
    <sheetView topLeftCell="A4" zoomScale="70" zoomScaleNormal="70" workbookViewId="0">
      <selection activeCell="L16" sqref="L16"/>
    </sheetView>
  </sheetViews>
  <sheetFormatPr defaultRowHeight="14.25" x14ac:dyDescent="0.2"/>
  <cols>
    <col min="1" max="2" width="6.125" style="432" customWidth="1"/>
    <col min="3" max="3" width="7.25" style="432" customWidth="1"/>
    <col min="4" max="10" width="7.25" style="435" customWidth="1"/>
    <col min="11" max="35" width="7.25" style="436" customWidth="1"/>
    <col min="36" max="16384" width="9" style="436"/>
  </cols>
  <sheetData>
    <row r="1" spans="1:35" ht="24.6" customHeight="1" thickBot="1" x14ac:dyDescent="0.25">
      <c r="C1" s="433"/>
      <c r="D1" s="434"/>
    </row>
    <row r="2" spans="1:35" ht="16.5" thickTop="1" x14ac:dyDescent="0.2">
      <c r="A2" s="437" t="s">
        <v>38</v>
      </c>
      <c r="B2" s="438" t="s">
        <v>233</v>
      </c>
      <c r="C2" s="439" t="str">
        <f>'MS-Sang'!C4</f>
        <v>10A1</v>
      </c>
      <c r="D2" s="439" t="str">
        <f>'MS-Sang'!D4</f>
        <v>10A2</v>
      </c>
      <c r="E2" s="438" t="str">
        <f>'MS-Sang'!E4</f>
        <v>10A3</v>
      </c>
      <c r="F2" s="438" t="str">
        <f>'MS-Sang'!F4</f>
        <v>10A4</v>
      </c>
      <c r="G2" s="438" t="str">
        <f>'MS-Sang'!G4</f>
        <v>10A5</v>
      </c>
      <c r="H2" s="438" t="str">
        <f>'MS-Sang'!H4</f>
        <v>10A6</v>
      </c>
      <c r="I2" s="438" t="str">
        <f>'MS-Sang'!I4</f>
        <v>10A7</v>
      </c>
      <c r="J2" s="438" t="str">
        <f>'MS-Sang'!J4</f>
        <v>10A8</v>
      </c>
      <c r="K2" s="438" t="str">
        <f>'MS-Sang'!K4</f>
        <v>10A9</v>
      </c>
      <c r="L2" s="438" t="str">
        <f>'MS-Sang'!L4</f>
        <v>10A10</v>
      </c>
      <c r="M2" s="438" t="str">
        <f>'MS-Sang'!M4</f>
        <v>10A11</v>
      </c>
      <c r="N2" s="438" t="str">
        <f>'MS-Sang'!N4</f>
        <v>11A1</v>
      </c>
      <c r="O2" s="438" t="str">
        <f>'MS-Sang'!O4</f>
        <v>11A2</v>
      </c>
      <c r="P2" s="438" t="str">
        <f>'MS-Sang'!P4</f>
        <v>11A3</v>
      </c>
      <c r="Q2" s="438" t="str">
        <f>'MS-Sang'!Q4</f>
        <v>11A4</v>
      </c>
      <c r="R2" s="438" t="str">
        <f>'MS-Sang'!R4</f>
        <v>11A5</v>
      </c>
      <c r="S2" s="438" t="str">
        <f>'MS-Sang'!S4</f>
        <v>11A6</v>
      </c>
      <c r="T2" s="438" t="str">
        <f>'MS-Sang'!T4</f>
        <v>11A7</v>
      </c>
      <c r="U2" s="438" t="str">
        <f>'MS-Sang'!U4</f>
        <v>11A8</v>
      </c>
      <c r="V2" s="438" t="str">
        <f>'MS-Sang'!V4</f>
        <v>11A9</v>
      </c>
      <c r="W2" s="438" t="str">
        <f>'MS-Sang'!W4</f>
        <v>11A10</v>
      </c>
      <c r="X2" s="438" t="str">
        <f>'MS-Sang'!X4</f>
        <v>12A1</v>
      </c>
      <c r="Y2" s="438" t="str">
        <f>'MS-Sang'!Y4</f>
        <v>12A2</v>
      </c>
      <c r="Z2" s="438" t="str">
        <f>'MS-Sang'!Z4</f>
        <v>12A3</v>
      </c>
      <c r="AA2" s="438" t="str">
        <f>'MS-Sang'!AA4</f>
        <v>12A4</v>
      </c>
      <c r="AB2" s="438" t="str">
        <f>'MS-Sang'!AB4</f>
        <v>12A5</v>
      </c>
      <c r="AC2" s="438" t="str">
        <f>'MS-Sang'!AC4</f>
        <v>12A6</v>
      </c>
      <c r="AD2" s="438" t="str">
        <f>'MS-Sang'!AD4</f>
        <v>12A7</v>
      </c>
      <c r="AE2" s="438" t="str">
        <f>'MS-Sang'!AE4</f>
        <v>12A8</v>
      </c>
      <c r="AF2" s="438" t="str">
        <f>'MS-Sang'!AF4</f>
        <v>12A9</v>
      </c>
      <c r="AG2" s="438" t="str">
        <f>'MS-Sang'!AG4</f>
        <v>12A10</v>
      </c>
      <c r="AH2" s="438" t="str">
        <f>'MS-Sang'!AH4</f>
        <v>12A11</v>
      </c>
      <c r="AI2" s="438">
        <f>'MS-Sang'!AI4</f>
        <v>0</v>
      </c>
    </row>
    <row r="3" spans="1:35" ht="16.5" thickBot="1" x14ac:dyDescent="0.25">
      <c r="A3" s="440"/>
      <c r="B3" s="441" t="s">
        <v>242</v>
      </c>
      <c r="C3" s="441" t="s">
        <v>243</v>
      </c>
      <c r="D3" s="441" t="s">
        <v>243</v>
      </c>
      <c r="E3" s="441" t="s">
        <v>243</v>
      </c>
      <c r="F3" s="441" t="s">
        <v>243</v>
      </c>
      <c r="G3" s="441" t="s">
        <v>243</v>
      </c>
      <c r="H3" s="441" t="s">
        <v>243</v>
      </c>
      <c r="I3" s="441" t="s">
        <v>243</v>
      </c>
      <c r="J3" s="441" t="s">
        <v>243</v>
      </c>
      <c r="K3" s="441" t="s">
        <v>243</v>
      </c>
      <c r="L3" s="441" t="s">
        <v>243</v>
      </c>
      <c r="M3" s="441" t="s">
        <v>243</v>
      </c>
      <c r="N3" s="441" t="s">
        <v>243</v>
      </c>
      <c r="O3" s="441" t="s">
        <v>243</v>
      </c>
      <c r="P3" s="441" t="s">
        <v>243</v>
      </c>
      <c r="Q3" s="441" t="s">
        <v>243</v>
      </c>
      <c r="R3" s="441" t="s">
        <v>243</v>
      </c>
      <c r="S3" s="441" t="s">
        <v>243</v>
      </c>
      <c r="T3" s="441" t="s">
        <v>243</v>
      </c>
      <c r="U3" s="441" t="s">
        <v>243</v>
      </c>
      <c r="V3" s="441" t="s">
        <v>243</v>
      </c>
      <c r="W3" s="441" t="s">
        <v>243</v>
      </c>
      <c r="X3" s="441" t="s">
        <v>244</v>
      </c>
      <c r="Y3" s="441" t="s">
        <v>244</v>
      </c>
      <c r="Z3" s="441" t="s">
        <v>245</v>
      </c>
      <c r="AA3" s="441" t="s">
        <v>245</v>
      </c>
      <c r="AB3" s="441" t="s">
        <v>245</v>
      </c>
      <c r="AC3" s="441" t="s">
        <v>244</v>
      </c>
      <c r="AD3" s="441" t="s">
        <v>244</v>
      </c>
      <c r="AE3" s="441" t="s">
        <v>245</v>
      </c>
      <c r="AF3" s="441" t="s">
        <v>245</v>
      </c>
      <c r="AG3" s="441" t="s">
        <v>245</v>
      </c>
      <c r="AH3" s="441" t="s">
        <v>245</v>
      </c>
      <c r="AI3" s="442" t="s">
        <v>244</v>
      </c>
    </row>
    <row r="4" spans="1:35" ht="15.75" x14ac:dyDescent="0.2">
      <c r="A4" s="443">
        <v>2</v>
      </c>
      <c r="B4" s="444">
        <v>1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445"/>
    </row>
    <row r="5" spans="1:35" ht="15.75" x14ac:dyDescent="0.2">
      <c r="A5" s="446"/>
      <c r="B5" s="447">
        <v>2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9"/>
      <c r="R5" s="300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448"/>
    </row>
    <row r="6" spans="1:35" ht="15.75" x14ac:dyDescent="0.2">
      <c r="A6" s="446"/>
      <c r="B6" s="447">
        <v>3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9"/>
      <c r="R6" s="300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448"/>
    </row>
    <row r="7" spans="1:35" ht="15.75" x14ac:dyDescent="0.2">
      <c r="A7" s="446"/>
      <c r="B7" s="447">
        <v>4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9"/>
      <c r="R7" s="300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448"/>
    </row>
    <row r="8" spans="1:35" ht="16.5" thickBot="1" x14ac:dyDescent="0.25">
      <c r="A8" s="446"/>
      <c r="B8" s="449">
        <v>5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7"/>
      <c r="R8" s="308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450"/>
    </row>
    <row r="9" spans="1:35" ht="16.5" thickTop="1" x14ac:dyDescent="0.2">
      <c r="A9" s="446">
        <v>3</v>
      </c>
      <c r="B9" s="451">
        <v>1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8"/>
      <c r="R9" s="319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452"/>
    </row>
    <row r="10" spans="1:35" ht="15.75" x14ac:dyDescent="0.2">
      <c r="A10" s="446"/>
      <c r="B10" s="447">
        <v>2</v>
      </c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9"/>
      <c r="R10" s="300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448"/>
    </row>
    <row r="11" spans="1:35" ht="15.75" x14ac:dyDescent="0.2">
      <c r="A11" s="446"/>
      <c r="B11" s="447">
        <v>3</v>
      </c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9"/>
      <c r="R11" s="300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448"/>
    </row>
    <row r="12" spans="1:35" ht="15.75" x14ac:dyDescent="0.2">
      <c r="A12" s="446"/>
      <c r="B12" s="447">
        <v>4</v>
      </c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9"/>
      <c r="R12" s="300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448"/>
    </row>
    <row r="13" spans="1:35" ht="16.5" thickBot="1" x14ac:dyDescent="0.25">
      <c r="A13" s="446"/>
      <c r="B13" s="449">
        <v>5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/>
      <c r="R13" s="327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450"/>
    </row>
    <row r="14" spans="1:35" ht="17.25" thickTop="1" thickBot="1" x14ac:dyDescent="0.25">
      <c r="A14" s="446">
        <v>4</v>
      </c>
      <c r="B14" s="453">
        <v>1</v>
      </c>
      <c r="C14" s="330"/>
      <c r="D14" s="454" t="s">
        <v>244</v>
      </c>
      <c r="E14" s="454" t="s">
        <v>244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2"/>
      <c r="R14" s="333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455"/>
    </row>
    <row r="15" spans="1:35" ht="16.5" thickTop="1" x14ac:dyDescent="0.2">
      <c r="A15" s="446"/>
      <c r="B15" s="447">
        <v>2</v>
      </c>
      <c r="C15" s="317"/>
      <c r="D15" s="317"/>
      <c r="E15" s="317"/>
      <c r="F15" s="317"/>
      <c r="G15" s="317"/>
      <c r="H15" s="317"/>
      <c r="I15" s="317"/>
      <c r="J15" s="317"/>
      <c r="K15" s="456" t="s">
        <v>246</v>
      </c>
      <c r="L15" s="454" t="s">
        <v>244</v>
      </c>
      <c r="M15" s="337"/>
      <c r="N15" s="317"/>
      <c r="O15" s="317"/>
      <c r="P15" s="317"/>
      <c r="Q15" s="318"/>
      <c r="R15" s="319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448"/>
    </row>
    <row r="16" spans="1:35" ht="16.5" thickBot="1" x14ac:dyDescent="0.25">
      <c r="A16" s="446"/>
      <c r="B16" s="447">
        <v>3</v>
      </c>
      <c r="C16" s="292"/>
      <c r="D16" s="292"/>
      <c r="E16" s="292"/>
      <c r="F16" s="292"/>
      <c r="G16" s="292"/>
      <c r="H16" s="292"/>
      <c r="I16" s="292"/>
      <c r="J16" s="456" t="s">
        <v>246</v>
      </c>
      <c r="K16" s="292"/>
      <c r="L16" s="338"/>
      <c r="M16" s="317"/>
      <c r="N16" s="292"/>
      <c r="O16" s="292"/>
      <c r="P16" s="292"/>
      <c r="Q16" s="299"/>
      <c r="R16" s="300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448"/>
    </row>
    <row r="17" spans="1:35" ht="16.5" thickTop="1" x14ac:dyDescent="0.2">
      <c r="A17" s="446"/>
      <c r="B17" s="447">
        <v>4</v>
      </c>
      <c r="C17" s="292"/>
      <c r="D17" s="292"/>
      <c r="E17" s="292"/>
      <c r="F17" s="454" t="s">
        <v>244</v>
      </c>
      <c r="G17" s="292"/>
      <c r="H17" s="292"/>
      <c r="I17" s="292"/>
      <c r="J17" s="292"/>
      <c r="K17" s="292"/>
      <c r="L17" s="292"/>
      <c r="M17" s="456" t="s">
        <v>246</v>
      </c>
      <c r="N17" s="292"/>
      <c r="O17" s="292"/>
      <c r="P17" s="292"/>
      <c r="Q17" s="299"/>
      <c r="R17" s="300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448"/>
    </row>
    <row r="18" spans="1:35" ht="16.5" thickBot="1" x14ac:dyDescent="0.25">
      <c r="A18" s="446"/>
      <c r="B18" s="449">
        <v>5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8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450"/>
    </row>
    <row r="19" spans="1:35" ht="16.5" thickTop="1" x14ac:dyDescent="0.2">
      <c r="A19" s="446">
        <v>5</v>
      </c>
      <c r="B19" s="453">
        <v>1</v>
      </c>
      <c r="C19" s="456" t="s">
        <v>246</v>
      </c>
      <c r="D19" s="317"/>
      <c r="E19" s="317"/>
      <c r="F19" s="317"/>
      <c r="G19" s="317"/>
      <c r="H19" s="454" t="s">
        <v>244</v>
      </c>
      <c r="I19" s="317"/>
      <c r="J19" s="317"/>
      <c r="K19" s="317"/>
      <c r="L19" s="317"/>
      <c r="M19" s="317"/>
      <c r="N19" s="317"/>
      <c r="O19" s="317"/>
      <c r="P19" s="341"/>
      <c r="Q19" s="318"/>
      <c r="R19" s="319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455"/>
    </row>
    <row r="20" spans="1:35" ht="16.5" thickBot="1" x14ac:dyDescent="0.25">
      <c r="A20" s="446"/>
      <c r="B20" s="447">
        <v>2</v>
      </c>
      <c r="C20" s="292"/>
      <c r="D20" s="456" t="s">
        <v>246</v>
      </c>
      <c r="E20" s="292"/>
      <c r="F20" s="292"/>
      <c r="G20" s="292"/>
      <c r="H20" s="339"/>
      <c r="I20" s="340"/>
      <c r="J20" s="292"/>
      <c r="K20" s="292"/>
      <c r="L20" s="292"/>
      <c r="M20" s="292"/>
      <c r="N20" s="292"/>
      <c r="O20" s="339"/>
      <c r="P20" s="292"/>
      <c r="Q20" s="299"/>
      <c r="R20" s="300"/>
      <c r="S20" s="301"/>
      <c r="T20" s="339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40"/>
      <c r="AF20" s="301"/>
      <c r="AG20" s="301"/>
      <c r="AH20" s="301"/>
      <c r="AI20" s="448"/>
    </row>
    <row r="21" spans="1:35" ht="17.25" thickTop="1" thickBot="1" x14ac:dyDescent="0.25">
      <c r="A21" s="446"/>
      <c r="B21" s="447">
        <v>3</v>
      </c>
      <c r="C21" s="292"/>
      <c r="D21" s="292"/>
      <c r="E21" s="292"/>
      <c r="F21" s="292"/>
      <c r="G21" s="292"/>
      <c r="H21" s="292"/>
      <c r="I21" s="292"/>
      <c r="J21" s="454" t="s">
        <v>244</v>
      </c>
      <c r="K21" s="292"/>
      <c r="L21" s="292"/>
      <c r="M21" s="454" t="s">
        <v>244</v>
      </c>
      <c r="N21" s="292"/>
      <c r="O21" s="292"/>
      <c r="P21" s="339"/>
      <c r="Q21" s="299"/>
      <c r="R21" s="300"/>
      <c r="S21" s="301"/>
      <c r="T21" s="301"/>
      <c r="U21" s="301"/>
      <c r="V21" s="301"/>
      <c r="W21" s="339"/>
      <c r="X21" s="301"/>
      <c r="Y21" s="301"/>
      <c r="Z21" s="301"/>
      <c r="AA21" s="301"/>
      <c r="AB21" s="301"/>
      <c r="AC21" s="301"/>
      <c r="AD21" s="301"/>
      <c r="AE21" s="342"/>
      <c r="AF21" s="301"/>
      <c r="AG21" s="301"/>
      <c r="AH21" s="301"/>
      <c r="AI21" s="448"/>
    </row>
    <row r="22" spans="1:35" ht="16.5" thickTop="1" x14ac:dyDescent="0.2">
      <c r="A22" s="446"/>
      <c r="B22" s="447">
        <v>4</v>
      </c>
      <c r="C22" s="292"/>
      <c r="D22" s="292"/>
      <c r="E22" s="292"/>
      <c r="F22" s="292"/>
      <c r="G22" s="292"/>
      <c r="H22" s="292"/>
      <c r="I22" s="454" t="s">
        <v>244</v>
      </c>
      <c r="J22" s="292"/>
      <c r="K22" s="292"/>
      <c r="L22" s="456" t="s">
        <v>246</v>
      </c>
      <c r="M22" s="292"/>
      <c r="N22" s="292"/>
      <c r="O22" s="292"/>
      <c r="P22" s="292"/>
      <c r="Q22" s="299"/>
      <c r="R22" s="300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448"/>
    </row>
    <row r="23" spans="1:35" ht="16.5" thickBot="1" x14ac:dyDescent="0.25">
      <c r="A23" s="446"/>
      <c r="B23" s="449">
        <v>5</v>
      </c>
      <c r="C23" s="325"/>
      <c r="D23" s="325"/>
      <c r="E23" s="325"/>
      <c r="F23" s="325"/>
      <c r="G23" s="325"/>
      <c r="H23" s="329"/>
      <c r="I23" s="325"/>
      <c r="J23" s="325"/>
      <c r="K23" s="325"/>
      <c r="L23" s="325"/>
      <c r="M23" s="325"/>
      <c r="N23" s="325"/>
      <c r="O23" s="325"/>
      <c r="P23" s="325"/>
      <c r="Q23" s="326"/>
      <c r="R23" s="327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450"/>
    </row>
    <row r="24" spans="1:35" ht="16.5" thickTop="1" x14ac:dyDescent="0.2">
      <c r="A24" s="446">
        <v>6</v>
      </c>
      <c r="B24" s="453">
        <v>1</v>
      </c>
      <c r="C24" s="454" t="s">
        <v>244</v>
      </c>
      <c r="D24" s="330"/>
      <c r="E24" s="330"/>
      <c r="F24" s="330"/>
      <c r="G24" s="330"/>
      <c r="H24" s="456" t="s">
        <v>246</v>
      </c>
      <c r="I24" s="330"/>
      <c r="J24" s="330"/>
      <c r="K24" s="330"/>
      <c r="L24" s="330"/>
      <c r="M24" s="330"/>
      <c r="N24" s="330"/>
      <c r="O24" s="330"/>
      <c r="P24" s="330"/>
      <c r="Q24" s="332"/>
      <c r="R24" s="333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455"/>
    </row>
    <row r="25" spans="1:35" ht="16.5" thickBot="1" x14ac:dyDescent="0.25">
      <c r="A25" s="446"/>
      <c r="B25" s="447">
        <v>2</v>
      </c>
      <c r="C25" s="292"/>
      <c r="D25" s="292"/>
      <c r="E25" s="292"/>
      <c r="F25" s="456" t="s">
        <v>246</v>
      </c>
      <c r="G25" s="292"/>
      <c r="H25" s="292"/>
      <c r="I25" s="456" t="s">
        <v>246</v>
      </c>
      <c r="J25" s="292"/>
      <c r="K25" s="292"/>
      <c r="L25" s="292"/>
      <c r="M25" s="292"/>
      <c r="N25" s="292"/>
      <c r="O25" s="292"/>
      <c r="P25" s="338"/>
      <c r="Q25" s="299"/>
      <c r="R25" s="300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40"/>
      <c r="AF25" s="301"/>
      <c r="AG25" s="301"/>
      <c r="AH25" s="301"/>
      <c r="AI25" s="448"/>
    </row>
    <row r="26" spans="1:35" ht="17.25" thickTop="1" thickBot="1" x14ac:dyDescent="0.25">
      <c r="A26" s="446"/>
      <c r="B26" s="447">
        <v>3</v>
      </c>
      <c r="C26" s="292"/>
      <c r="D26" s="292"/>
      <c r="E26" s="456" t="s">
        <v>246</v>
      </c>
      <c r="F26" s="292"/>
      <c r="G26" s="456" t="s">
        <v>246</v>
      </c>
      <c r="H26" s="292"/>
      <c r="I26" s="292"/>
      <c r="J26" s="292"/>
      <c r="K26" s="454" t="s">
        <v>244</v>
      </c>
      <c r="L26" s="292"/>
      <c r="M26" s="292"/>
      <c r="N26" s="292"/>
      <c r="O26" s="338"/>
      <c r="P26" s="338"/>
      <c r="Q26" s="299"/>
      <c r="R26" s="300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42"/>
      <c r="AF26" s="301"/>
      <c r="AG26" s="301"/>
      <c r="AH26" s="301"/>
      <c r="AI26" s="448"/>
    </row>
    <row r="27" spans="1:35" ht="16.5" thickTop="1" x14ac:dyDescent="0.2">
      <c r="A27" s="446"/>
      <c r="B27" s="447">
        <v>4</v>
      </c>
      <c r="C27" s="292"/>
      <c r="D27" s="292"/>
      <c r="E27" s="292"/>
      <c r="F27" s="292"/>
      <c r="G27" s="454" t="s">
        <v>244</v>
      </c>
      <c r="H27" s="292"/>
      <c r="I27" s="292"/>
      <c r="J27" s="292"/>
      <c r="K27" s="339"/>
      <c r="L27" s="292"/>
      <c r="M27" s="292"/>
      <c r="N27" s="292"/>
      <c r="O27" s="338"/>
      <c r="P27" s="292"/>
      <c r="Q27" s="299"/>
      <c r="R27" s="300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448"/>
    </row>
    <row r="28" spans="1:35" ht="16.5" thickBot="1" x14ac:dyDescent="0.25">
      <c r="A28" s="446"/>
      <c r="B28" s="449">
        <v>5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8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450"/>
    </row>
    <row r="29" spans="1:35" ht="16.5" thickTop="1" x14ac:dyDescent="0.2">
      <c r="A29" s="446">
        <v>7</v>
      </c>
      <c r="B29" s="453">
        <v>1</v>
      </c>
      <c r="C29" s="330"/>
      <c r="D29" s="344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2"/>
      <c r="R29" s="333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455"/>
    </row>
    <row r="30" spans="1:35" ht="15.75" x14ac:dyDescent="0.2">
      <c r="A30" s="446"/>
      <c r="B30" s="447">
        <v>2</v>
      </c>
      <c r="C30" s="292"/>
      <c r="D30" s="292"/>
      <c r="E30" s="340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9"/>
      <c r="R30" s="345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448"/>
    </row>
    <row r="31" spans="1:35" ht="15.75" x14ac:dyDescent="0.2">
      <c r="A31" s="446"/>
      <c r="B31" s="447">
        <v>3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9"/>
      <c r="R31" s="347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448"/>
    </row>
    <row r="32" spans="1:35" ht="15.75" x14ac:dyDescent="0.2">
      <c r="A32" s="446"/>
      <c r="B32" s="447">
        <v>4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9"/>
      <c r="O32" s="349"/>
      <c r="P32" s="349"/>
      <c r="Q32" s="350"/>
      <c r="R32" s="351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448"/>
    </row>
    <row r="33" spans="1:35" ht="16.5" thickBot="1" x14ac:dyDescent="0.25">
      <c r="A33" s="457"/>
      <c r="B33" s="458">
        <v>5</v>
      </c>
      <c r="C33" s="354" t="s">
        <v>247</v>
      </c>
      <c r="D33" s="354" t="s">
        <v>247</v>
      </c>
      <c r="E33" s="354" t="s">
        <v>247</v>
      </c>
      <c r="F33" s="354" t="s">
        <v>247</v>
      </c>
      <c r="G33" s="354" t="s">
        <v>247</v>
      </c>
      <c r="H33" s="354" t="s">
        <v>247</v>
      </c>
      <c r="I33" s="354" t="s">
        <v>247</v>
      </c>
      <c r="J33" s="354" t="s">
        <v>247</v>
      </c>
      <c r="K33" s="354" t="s">
        <v>247</v>
      </c>
      <c r="L33" s="354" t="s">
        <v>247</v>
      </c>
      <c r="M33" s="354" t="s">
        <v>247</v>
      </c>
      <c r="N33" s="354" t="s">
        <v>247</v>
      </c>
      <c r="O33" s="354" t="s">
        <v>247</v>
      </c>
      <c r="P33" s="354" t="s">
        <v>247</v>
      </c>
      <c r="Q33" s="354" t="s">
        <v>247</v>
      </c>
      <c r="R33" s="354" t="s">
        <v>247</v>
      </c>
      <c r="S33" s="354" t="s">
        <v>247</v>
      </c>
      <c r="T33" s="354" t="s">
        <v>247</v>
      </c>
      <c r="U33" s="354" t="s">
        <v>247</v>
      </c>
      <c r="V33" s="354" t="s">
        <v>247</v>
      </c>
      <c r="W33" s="354" t="s">
        <v>247</v>
      </c>
      <c r="X33" s="354" t="s">
        <v>247</v>
      </c>
      <c r="Y33" s="354" t="s">
        <v>247</v>
      </c>
      <c r="Z33" s="354" t="s">
        <v>247</v>
      </c>
      <c r="AA33" s="354" t="s">
        <v>247</v>
      </c>
      <c r="AB33" s="354" t="s">
        <v>247</v>
      </c>
      <c r="AC33" s="354" t="s">
        <v>247</v>
      </c>
      <c r="AD33" s="354" t="s">
        <v>247</v>
      </c>
      <c r="AE33" s="354" t="s">
        <v>247</v>
      </c>
      <c r="AF33" s="354" t="s">
        <v>247</v>
      </c>
      <c r="AG33" s="354" t="s">
        <v>247</v>
      </c>
      <c r="AH33" s="354" t="s">
        <v>247</v>
      </c>
      <c r="AI33" s="459"/>
    </row>
    <row r="34" spans="1:35" ht="15" thickTop="1" x14ac:dyDescent="0.2"/>
    <row r="36" spans="1:35" ht="15" thickBot="1" x14ac:dyDescent="0.25"/>
    <row r="37" spans="1:35" ht="16.5" thickTop="1" x14ac:dyDescent="0.2">
      <c r="A37" s="437" t="s">
        <v>38</v>
      </c>
      <c r="B37" s="438" t="s">
        <v>233</v>
      </c>
      <c r="C37" s="438" t="s">
        <v>83</v>
      </c>
      <c r="D37" s="438" t="s">
        <v>84</v>
      </c>
      <c r="E37" s="438" t="s">
        <v>85</v>
      </c>
      <c r="F37" s="438" t="s">
        <v>86</v>
      </c>
      <c r="G37" s="438" t="s">
        <v>87</v>
      </c>
      <c r="H37" s="438" t="s">
        <v>88</v>
      </c>
      <c r="I37" s="438" t="s">
        <v>90</v>
      </c>
      <c r="J37" s="438" t="s">
        <v>91</v>
      </c>
      <c r="K37" s="438" t="s">
        <v>92</v>
      </c>
      <c r="L37" s="438" t="s">
        <v>93</v>
      </c>
      <c r="M37" s="438" t="s">
        <v>94</v>
      </c>
      <c r="N37" s="438" t="s">
        <v>95</v>
      </c>
      <c r="O37" s="438" t="s">
        <v>96</v>
      </c>
      <c r="P37" s="438" t="s">
        <v>97</v>
      </c>
      <c r="Q37" s="438" t="s">
        <v>98</v>
      </c>
      <c r="R37" s="438" t="s">
        <v>99</v>
      </c>
      <c r="S37" s="438" t="s">
        <v>248</v>
      </c>
      <c r="T37" s="438" t="s">
        <v>80</v>
      </c>
      <c r="U37" s="438" t="s">
        <v>81</v>
      </c>
      <c r="V37" s="438" t="s">
        <v>82</v>
      </c>
      <c r="W37" s="438" t="s">
        <v>26</v>
      </c>
      <c r="X37" s="438" t="s">
        <v>100</v>
      </c>
      <c r="Y37" s="438" t="s">
        <v>101</v>
      </c>
      <c r="Z37" s="438" t="s">
        <v>102</v>
      </c>
      <c r="AA37" s="438" t="s">
        <v>103</v>
      </c>
      <c r="AB37" s="438" t="s">
        <v>104</v>
      </c>
      <c r="AC37" s="438" t="s">
        <v>105</v>
      </c>
      <c r="AD37" s="438" t="s">
        <v>106</v>
      </c>
      <c r="AE37" s="438" t="s">
        <v>107</v>
      </c>
      <c r="AF37" s="438" t="s">
        <v>108</v>
      </c>
      <c r="AG37" s="438" t="s">
        <v>109</v>
      </c>
      <c r="AH37" s="438" t="s">
        <v>110</v>
      </c>
      <c r="AI37" s="460" t="s">
        <v>249</v>
      </c>
    </row>
    <row r="38" spans="1:35" ht="16.5" thickBot="1" x14ac:dyDescent="0.25">
      <c r="A38" s="440"/>
      <c r="B38" s="441" t="s">
        <v>242</v>
      </c>
      <c r="C38" s="441" t="s">
        <v>243</v>
      </c>
      <c r="D38" s="441" t="s">
        <v>243</v>
      </c>
      <c r="E38" s="441" t="s">
        <v>243</v>
      </c>
      <c r="F38" s="441" t="s">
        <v>243</v>
      </c>
      <c r="G38" s="441" t="s">
        <v>243</v>
      </c>
      <c r="H38" s="441" t="s">
        <v>243</v>
      </c>
      <c r="I38" s="441" t="s">
        <v>243</v>
      </c>
      <c r="J38" s="441" t="s">
        <v>243</v>
      </c>
      <c r="K38" s="441" t="s">
        <v>243</v>
      </c>
      <c r="L38" s="441" t="s">
        <v>243</v>
      </c>
      <c r="M38" s="441" t="s">
        <v>243</v>
      </c>
      <c r="N38" s="441" t="s">
        <v>243</v>
      </c>
      <c r="O38" s="441" t="s">
        <v>243</v>
      </c>
      <c r="P38" s="441" t="s">
        <v>243</v>
      </c>
      <c r="Q38" s="441" t="s">
        <v>243</v>
      </c>
      <c r="R38" s="441" t="s">
        <v>243</v>
      </c>
      <c r="S38" s="441" t="s">
        <v>243</v>
      </c>
      <c r="T38" s="441" t="s">
        <v>243</v>
      </c>
      <c r="U38" s="441" t="s">
        <v>243</v>
      </c>
      <c r="V38" s="441" t="s">
        <v>243</v>
      </c>
      <c r="W38" s="441" t="s">
        <v>243</v>
      </c>
      <c r="X38" s="441" t="s">
        <v>244</v>
      </c>
      <c r="Y38" s="441" t="s">
        <v>244</v>
      </c>
      <c r="Z38" s="441" t="s">
        <v>245</v>
      </c>
      <c r="AA38" s="441" t="s">
        <v>245</v>
      </c>
      <c r="AB38" s="441" t="s">
        <v>245</v>
      </c>
      <c r="AC38" s="441" t="s">
        <v>244</v>
      </c>
      <c r="AD38" s="441" t="s">
        <v>244</v>
      </c>
      <c r="AE38" s="441" t="s">
        <v>245</v>
      </c>
      <c r="AF38" s="441" t="s">
        <v>245</v>
      </c>
      <c r="AG38" s="441" t="s">
        <v>245</v>
      </c>
      <c r="AH38" s="441" t="s">
        <v>245</v>
      </c>
      <c r="AI38" s="442" t="s">
        <v>244</v>
      </c>
    </row>
    <row r="39" spans="1:35" x14ac:dyDescent="0.2">
      <c r="A39" s="443">
        <v>2</v>
      </c>
      <c r="B39" s="444">
        <v>1</v>
      </c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45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45"/>
    </row>
    <row r="40" spans="1:35" x14ac:dyDescent="0.2">
      <c r="A40" s="446"/>
      <c r="B40" s="447">
        <v>2</v>
      </c>
      <c r="C40" s="462"/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48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48"/>
    </row>
    <row r="41" spans="1:35" x14ac:dyDescent="0.2">
      <c r="A41" s="446"/>
      <c r="B41" s="447">
        <v>3</v>
      </c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48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48"/>
    </row>
    <row r="42" spans="1:35" x14ac:dyDescent="0.2">
      <c r="A42" s="446"/>
      <c r="B42" s="447">
        <v>4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48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48"/>
    </row>
    <row r="43" spans="1:35" x14ac:dyDescent="0.2">
      <c r="A43" s="446"/>
      <c r="B43" s="449">
        <v>5</v>
      </c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50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50"/>
    </row>
    <row r="44" spans="1:35" x14ac:dyDescent="0.2">
      <c r="A44" s="446">
        <v>3</v>
      </c>
      <c r="B44" s="451">
        <v>1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52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52"/>
    </row>
    <row r="45" spans="1:35" x14ac:dyDescent="0.2">
      <c r="A45" s="446"/>
      <c r="B45" s="447">
        <v>2</v>
      </c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48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48"/>
    </row>
    <row r="46" spans="1:35" x14ac:dyDescent="0.2">
      <c r="A46" s="446"/>
      <c r="B46" s="447">
        <v>3</v>
      </c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48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48"/>
    </row>
    <row r="47" spans="1:35" x14ac:dyDescent="0.2">
      <c r="A47" s="446"/>
      <c r="B47" s="447">
        <v>4</v>
      </c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48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48"/>
    </row>
    <row r="48" spans="1:35" x14ac:dyDescent="0.2">
      <c r="A48" s="446"/>
      <c r="B48" s="449">
        <v>5</v>
      </c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50"/>
      <c r="T48" s="463"/>
      <c r="U48" s="463"/>
      <c r="V48" s="463"/>
      <c r="W48" s="463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50"/>
    </row>
    <row r="49" spans="1:35" x14ac:dyDescent="0.2">
      <c r="A49" s="446">
        <v>4</v>
      </c>
      <c r="B49" s="453">
        <v>1</v>
      </c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5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5"/>
      <c r="AF49" s="465"/>
      <c r="AG49" s="465"/>
      <c r="AH49" s="465"/>
      <c r="AI49" s="455"/>
    </row>
    <row r="50" spans="1:35" x14ac:dyDescent="0.2">
      <c r="A50" s="446"/>
      <c r="B50" s="447">
        <v>2</v>
      </c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48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48"/>
    </row>
    <row r="51" spans="1:35" x14ac:dyDescent="0.2">
      <c r="A51" s="446"/>
      <c r="B51" s="447">
        <v>3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48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48"/>
    </row>
    <row r="52" spans="1:35" x14ac:dyDescent="0.2">
      <c r="A52" s="446"/>
      <c r="B52" s="447">
        <v>4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48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48"/>
    </row>
    <row r="53" spans="1:35" x14ac:dyDescent="0.2">
      <c r="A53" s="446"/>
      <c r="B53" s="449">
        <v>5</v>
      </c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50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50"/>
    </row>
    <row r="54" spans="1:35" x14ac:dyDescent="0.2">
      <c r="A54" s="446">
        <v>5</v>
      </c>
      <c r="B54" s="453">
        <v>1</v>
      </c>
      <c r="C54" s="465"/>
      <c r="D54" s="465"/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  <c r="Q54" s="465"/>
      <c r="R54" s="465"/>
      <c r="S54" s="455"/>
      <c r="T54" s="465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55"/>
    </row>
    <row r="55" spans="1:35" x14ac:dyDescent="0.2">
      <c r="A55" s="446"/>
      <c r="B55" s="447">
        <v>2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48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48"/>
    </row>
    <row r="56" spans="1:35" x14ac:dyDescent="0.2">
      <c r="A56" s="446"/>
      <c r="B56" s="447">
        <v>3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48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48"/>
    </row>
    <row r="57" spans="1:35" x14ac:dyDescent="0.2">
      <c r="A57" s="446"/>
      <c r="B57" s="447">
        <v>4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48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48"/>
    </row>
    <row r="58" spans="1:35" x14ac:dyDescent="0.2">
      <c r="A58" s="446"/>
      <c r="B58" s="449">
        <v>5</v>
      </c>
      <c r="C58" s="463"/>
      <c r="D58" s="463"/>
      <c r="E58" s="463"/>
      <c r="F58" s="462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50"/>
      <c r="T58" s="463"/>
      <c r="U58" s="463"/>
      <c r="V58" s="463"/>
      <c r="W58" s="462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50"/>
    </row>
    <row r="59" spans="1:35" x14ac:dyDescent="0.2">
      <c r="A59" s="446">
        <v>6</v>
      </c>
      <c r="B59" s="453">
        <v>1</v>
      </c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5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55"/>
    </row>
    <row r="60" spans="1:35" x14ac:dyDescent="0.2">
      <c r="A60" s="446"/>
      <c r="B60" s="447">
        <v>2</v>
      </c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48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48"/>
    </row>
    <row r="61" spans="1:35" x14ac:dyDescent="0.2">
      <c r="A61" s="446"/>
      <c r="B61" s="447">
        <v>3</v>
      </c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48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48"/>
    </row>
    <row r="62" spans="1:35" x14ac:dyDescent="0.2">
      <c r="A62" s="446"/>
      <c r="B62" s="447">
        <v>4</v>
      </c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48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48"/>
    </row>
    <row r="63" spans="1:35" x14ac:dyDescent="0.2">
      <c r="A63" s="446"/>
      <c r="B63" s="449">
        <v>5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50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50"/>
    </row>
    <row r="64" spans="1:35" x14ac:dyDescent="0.2">
      <c r="A64" s="446">
        <v>7</v>
      </c>
      <c r="B64" s="453">
        <v>1</v>
      </c>
      <c r="C64" s="465"/>
      <c r="D64" s="465"/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5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55"/>
    </row>
    <row r="65" spans="1:35" x14ac:dyDescent="0.2">
      <c r="A65" s="446"/>
      <c r="B65" s="447">
        <v>2</v>
      </c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48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48"/>
    </row>
    <row r="66" spans="1:35" x14ac:dyDescent="0.2">
      <c r="A66" s="446"/>
      <c r="B66" s="447">
        <v>3</v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48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48"/>
    </row>
    <row r="67" spans="1:35" x14ac:dyDescent="0.2">
      <c r="A67" s="446"/>
      <c r="B67" s="447">
        <v>4</v>
      </c>
      <c r="C67" s="462"/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48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48"/>
    </row>
    <row r="68" spans="1:35" ht="15" thickBot="1" x14ac:dyDescent="0.25">
      <c r="A68" s="457"/>
      <c r="B68" s="458">
        <v>5</v>
      </c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7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7"/>
    </row>
    <row r="69" spans="1:35" ht="15" thickTop="1" x14ac:dyDescent="0.2"/>
  </sheetData>
  <mergeCells count="14">
    <mergeCell ref="A59:A63"/>
    <mergeCell ref="A64:A68"/>
    <mergeCell ref="A29:A33"/>
    <mergeCell ref="A37:A38"/>
    <mergeCell ref="A39:A43"/>
    <mergeCell ref="A44:A48"/>
    <mergeCell ref="A49:A53"/>
    <mergeCell ref="A54:A58"/>
    <mergeCell ref="A2:A3"/>
    <mergeCell ref="A4:A8"/>
    <mergeCell ref="A9:A13"/>
    <mergeCell ref="A14:A18"/>
    <mergeCell ref="A19:A23"/>
    <mergeCell ref="A24:A28"/>
  </mergeCells>
  <conditionalFormatting sqref="A20:B20">
    <cfRule type="duplicateValues" dxfId="54" priority="46"/>
    <cfRule type="duplicateValues" dxfId="53" priority="47"/>
  </conditionalFormatting>
  <conditionalFormatting sqref="AI5">
    <cfRule type="duplicateValues" dxfId="52" priority="45"/>
  </conditionalFormatting>
  <conditionalFormatting sqref="AI7">
    <cfRule type="duplicateValues" dxfId="51" priority="44"/>
  </conditionalFormatting>
  <conditionalFormatting sqref="AI10">
    <cfRule type="duplicateValues" dxfId="50" priority="43"/>
  </conditionalFormatting>
  <conditionalFormatting sqref="AI12">
    <cfRule type="duplicateValues" dxfId="49" priority="42"/>
  </conditionalFormatting>
  <conditionalFormatting sqref="AI15">
    <cfRule type="duplicateValues" dxfId="48" priority="41"/>
  </conditionalFormatting>
  <conditionalFormatting sqref="AI17">
    <cfRule type="duplicateValues" priority="40"/>
  </conditionalFormatting>
  <conditionalFormatting sqref="AI20">
    <cfRule type="duplicateValues" dxfId="47" priority="39"/>
  </conditionalFormatting>
  <conditionalFormatting sqref="AI22">
    <cfRule type="duplicateValues" dxfId="46" priority="38"/>
  </conditionalFormatting>
  <conditionalFormatting sqref="AI25">
    <cfRule type="duplicateValues" dxfId="45" priority="37"/>
  </conditionalFormatting>
  <conditionalFormatting sqref="AI27">
    <cfRule type="duplicateValues" dxfId="44" priority="36"/>
  </conditionalFormatting>
  <conditionalFormatting sqref="AI5">
    <cfRule type="duplicateValues" dxfId="43" priority="35"/>
  </conditionalFormatting>
  <conditionalFormatting sqref="AI5">
    <cfRule type="duplicateValues" dxfId="42" priority="34"/>
  </conditionalFormatting>
  <conditionalFormatting sqref="AI5">
    <cfRule type="duplicateValues" dxfId="41" priority="33"/>
  </conditionalFormatting>
  <conditionalFormatting sqref="AI7">
    <cfRule type="duplicateValues" dxfId="40" priority="32"/>
  </conditionalFormatting>
  <conditionalFormatting sqref="AI7">
    <cfRule type="duplicateValues" dxfId="39" priority="31"/>
  </conditionalFormatting>
  <conditionalFormatting sqref="AI10">
    <cfRule type="duplicateValues" dxfId="38" priority="30"/>
  </conditionalFormatting>
  <conditionalFormatting sqref="AI12">
    <cfRule type="duplicateValues" dxfId="37" priority="29"/>
  </conditionalFormatting>
  <conditionalFormatting sqref="AI15">
    <cfRule type="duplicateValues" dxfId="36" priority="28"/>
  </conditionalFormatting>
  <conditionalFormatting sqref="AI15">
    <cfRule type="duplicateValues" dxfId="35" priority="27"/>
  </conditionalFormatting>
  <conditionalFormatting sqref="AI17">
    <cfRule type="duplicateValues" dxfId="34" priority="26"/>
  </conditionalFormatting>
  <conditionalFormatting sqref="AI20">
    <cfRule type="duplicateValues" dxfId="33" priority="25"/>
  </conditionalFormatting>
  <conditionalFormatting sqref="AI22">
    <cfRule type="duplicateValues" dxfId="32" priority="24"/>
  </conditionalFormatting>
  <conditionalFormatting sqref="AI25">
    <cfRule type="duplicateValues" dxfId="31" priority="23"/>
  </conditionalFormatting>
  <conditionalFormatting sqref="AI27">
    <cfRule type="duplicateValues" dxfId="30" priority="22"/>
  </conditionalFormatting>
  <conditionalFormatting sqref="AI17">
    <cfRule type="duplicateValues" dxfId="29" priority="21"/>
  </conditionalFormatting>
  <conditionalFormatting sqref="AI5">
    <cfRule type="duplicateValues" dxfId="28" priority="20"/>
  </conditionalFormatting>
  <conditionalFormatting sqref="AI7">
    <cfRule type="duplicateValues" dxfId="27" priority="19"/>
  </conditionalFormatting>
  <conditionalFormatting sqref="AI10">
    <cfRule type="duplicateValues" dxfId="26" priority="18"/>
  </conditionalFormatting>
  <conditionalFormatting sqref="AI12">
    <cfRule type="duplicateValues" dxfId="25" priority="17"/>
  </conditionalFormatting>
  <conditionalFormatting sqref="AI15">
    <cfRule type="duplicateValues" dxfId="24" priority="16"/>
  </conditionalFormatting>
  <conditionalFormatting sqref="AI17">
    <cfRule type="duplicateValues" dxfId="23" priority="15"/>
  </conditionalFormatting>
  <conditionalFormatting sqref="AI20">
    <cfRule type="duplicateValues" dxfId="22" priority="14"/>
  </conditionalFormatting>
  <conditionalFormatting sqref="AI22">
    <cfRule type="duplicateValues" dxfId="21" priority="13"/>
  </conditionalFormatting>
  <conditionalFormatting sqref="AI17">
    <cfRule type="duplicateValues" dxfId="20" priority="12"/>
  </conditionalFormatting>
  <conditionalFormatting sqref="AI22">
    <cfRule type="duplicateValues" dxfId="19" priority="11"/>
  </conditionalFormatting>
  <conditionalFormatting sqref="AI25">
    <cfRule type="duplicateValues" dxfId="18" priority="10"/>
  </conditionalFormatting>
  <conditionalFormatting sqref="AI30">
    <cfRule type="duplicateValues" dxfId="17" priority="9"/>
  </conditionalFormatting>
  <conditionalFormatting sqref="AI32">
    <cfRule type="duplicateValues" dxfId="16" priority="8"/>
  </conditionalFormatting>
  <conditionalFormatting sqref="AI20">
    <cfRule type="duplicateValues" dxfId="15" priority="6"/>
    <cfRule type="duplicateValues" dxfId="14" priority="7"/>
  </conditionalFormatting>
  <conditionalFormatting sqref="A55:B55">
    <cfRule type="duplicateValues" dxfId="13" priority="4"/>
    <cfRule type="duplicateValues" dxfId="12" priority="5"/>
  </conditionalFormatting>
  <conditionalFormatting sqref="C33:AH33">
    <cfRule type="cellIs" dxfId="11" priority="1" stopIfTrue="1" operator="equal">
      <formula>$I$2</formula>
    </cfRule>
    <cfRule type="cellIs" dxfId="10" priority="2" stopIfTrue="1" operator="equal">
      <formula>$J$2</formula>
    </cfRule>
    <cfRule type="cellIs" dxfId="9" priority="3" stopIfTrue="1" operator="equal">
      <formula>AQ33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Ca_Nhan</vt:lpstr>
      <vt:lpstr>SANG</vt:lpstr>
      <vt:lpstr>CHIEU</vt:lpstr>
      <vt:lpstr>MSS</vt:lpstr>
      <vt:lpstr>MSC</vt:lpstr>
      <vt:lpstr>PCGD</vt:lpstr>
      <vt:lpstr>MS-Sang</vt:lpstr>
      <vt:lpstr>MS-Chieu</vt:lpstr>
      <vt:lpstr>PM</vt:lpstr>
      <vt:lpstr>THGV</vt:lpstr>
      <vt:lpstr>MS1</vt:lpstr>
      <vt:lpstr>MS2</vt:lpstr>
      <vt:lpstr>Ca_Nhan!Print_Area</vt:lpstr>
      <vt:lpstr>CHIEU!Print_Area</vt:lpstr>
      <vt:lpstr>MSC!Print_Area</vt:lpstr>
      <vt:lpstr>MSS!Print_Area</vt:lpstr>
      <vt:lpstr>PCGD!Print_Area</vt:lpstr>
      <vt:lpstr>SANG!Print_Area</vt:lpstr>
      <vt:lpstr>CHIEU!Print_Titles</vt:lpstr>
      <vt:lpstr>MSC!Print_Titles</vt:lpstr>
      <vt:lpstr>MSS!Print_Titles</vt:lpstr>
      <vt:lpstr>PCGD!Print_Titles</vt:lpstr>
      <vt:lpstr>SANG!Print_Titles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2022-11-12T14:06:25Z</dcterms:created>
  <dcterms:modified xsi:type="dcterms:W3CDTF">2022-11-12T14:27:25Z</dcterms:modified>
</cp:coreProperties>
</file>